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小春作物" sheetId="2" r:id="rId1"/>
    <sheet name="冬农作物" sheetId="3" r:id="rId2"/>
  </sheets>
  <calcPr calcId="144525" concurrentCalc="0"/>
</workbook>
</file>

<file path=xl/sharedStrings.xml><?xml version="1.0" encoding="utf-8"?>
<sst xmlns="http://schemas.openxmlformats.org/spreadsheetml/2006/main" count="292" uniqueCount="97">
  <si>
    <t xml:space="preserve">    砚山县2022年小春生产计划表（一）</t>
  </si>
  <si>
    <t xml:space="preserve">   砚山县2022年小春生产计划表（二）</t>
  </si>
  <si>
    <t xml:space="preserve">   砚山县2022年小春生产计划表（三）</t>
  </si>
  <si>
    <t xml:space="preserve"> </t>
  </si>
  <si>
    <t>砚山县2022年小春生产计划表（四）</t>
  </si>
  <si>
    <t xml:space="preserve">    砚山县2022年小春生产计划表（五）</t>
  </si>
  <si>
    <t xml:space="preserve">              砚山县2022年小春生产计划表（六）</t>
  </si>
  <si>
    <t xml:space="preserve"> 砚山县2022年小春冬农科技措施计划表（七）</t>
  </si>
  <si>
    <t>单位:亩、万公斤</t>
  </si>
  <si>
    <t xml:space="preserve">   </t>
  </si>
  <si>
    <t>单位：万亩</t>
  </si>
  <si>
    <t>地</t>
  </si>
  <si>
    <t>总播种面积</t>
  </si>
  <si>
    <t>一、粮豆作物</t>
  </si>
  <si>
    <t>（一）谷物</t>
  </si>
  <si>
    <t>1、小麦</t>
  </si>
  <si>
    <t>2、冬玉米</t>
  </si>
  <si>
    <t>3、其他谷物</t>
  </si>
  <si>
    <t>（二）豆类</t>
  </si>
  <si>
    <t>1、大豆</t>
  </si>
  <si>
    <t>2、蚕豆</t>
  </si>
  <si>
    <t xml:space="preserve"> 3、豌豆</t>
  </si>
  <si>
    <t>（三）薯类</t>
  </si>
  <si>
    <t xml:space="preserve">地                  </t>
  </si>
  <si>
    <t>二、油料作物</t>
  </si>
  <si>
    <t>二、续油料作物</t>
  </si>
  <si>
    <t xml:space="preserve">       三、蔬菜面积</t>
  </si>
  <si>
    <t xml:space="preserve">      四、绿肥面积</t>
  </si>
  <si>
    <t>1、良种
覆盖率
（%）</t>
  </si>
  <si>
    <t>2、规范化栽培
覆盖率
（%）</t>
  </si>
  <si>
    <t xml:space="preserve">3、测土配方施肥面积 </t>
  </si>
  <si>
    <t xml:space="preserve">4、小春病虫害综合防治面积
</t>
  </si>
  <si>
    <t xml:space="preserve">5、小春间套种面积 </t>
  </si>
  <si>
    <t>6、农机作业面积</t>
  </si>
  <si>
    <t>其中</t>
  </si>
  <si>
    <t>2021年</t>
  </si>
  <si>
    <t>2022年</t>
  </si>
  <si>
    <t>2021年实绩</t>
  </si>
  <si>
    <t>2022年计划</t>
  </si>
  <si>
    <t xml:space="preserve">   2021年实绩</t>
  </si>
  <si>
    <t xml:space="preserve">   2022年计划</t>
  </si>
  <si>
    <t xml:space="preserve">     2021年实绩</t>
  </si>
  <si>
    <t>1、油菜</t>
  </si>
  <si>
    <t>2、马芽花</t>
  </si>
  <si>
    <t>2021年
实绩</t>
  </si>
  <si>
    <t>2022年
计划</t>
  </si>
  <si>
    <t>其  中</t>
  </si>
  <si>
    <t>实绩</t>
  </si>
  <si>
    <t>计划</t>
  </si>
  <si>
    <t>面积</t>
  </si>
  <si>
    <t>产量</t>
  </si>
  <si>
    <t xml:space="preserve">              产量比2021年增减</t>
  </si>
  <si>
    <t xml:space="preserve">           产量比2020年增减</t>
  </si>
  <si>
    <t>商品蔬菜</t>
  </si>
  <si>
    <t>区</t>
  </si>
  <si>
    <t>绝对数</t>
  </si>
  <si>
    <t>%</t>
  </si>
  <si>
    <t xml:space="preserve">面积 </t>
  </si>
  <si>
    <t>计划面积</t>
  </si>
  <si>
    <t>产  量</t>
  </si>
  <si>
    <t>机耕</t>
  </si>
  <si>
    <t>机播</t>
  </si>
  <si>
    <t>机收</t>
  </si>
  <si>
    <t>机械植保</t>
  </si>
  <si>
    <t>机电灌溉</t>
  </si>
  <si>
    <t>砚 山</t>
  </si>
  <si>
    <t>阿舍</t>
  </si>
  <si>
    <t>平远</t>
  </si>
  <si>
    <t>稼依</t>
  </si>
  <si>
    <t>维摩</t>
  </si>
  <si>
    <t>盘龙</t>
  </si>
  <si>
    <t>八嘎</t>
  </si>
  <si>
    <t>者腊</t>
  </si>
  <si>
    <t>蚌峨</t>
  </si>
  <si>
    <t>阿猛</t>
  </si>
  <si>
    <t>干河</t>
  </si>
  <si>
    <t>江那</t>
  </si>
  <si>
    <t xml:space="preserve">       砚山县2022年冬季农业开发计划表（一）</t>
  </si>
  <si>
    <t>砚山县2022年冬季农业开发高产高质示范区计划表　(二）</t>
  </si>
  <si>
    <t xml:space="preserve">          </t>
  </si>
  <si>
    <t>单位：亩</t>
  </si>
  <si>
    <t xml:space="preserve">       </t>
  </si>
  <si>
    <t xml:space="preserve"> 单位：亩、公斤</t>
  </si>
  <si>
    <t xml:space="preserve">2022年
计划
</t>
  </si>
  <si>
    <t>其中：分作物</t>
  </si>
  <si>
    <t>示范区面积</t>
  </si>
  <si>
    <t xml:space="preserve">   1、冬玉米</t>
  </si>
  <si>
    <t>2、冬早马铃薯</t>
  </si>
  <si>
    <t>1、冬玉米</t>
  </si>
  <si>
    <t>其中：鲜食玉米</t>
  </si>
  <si>
    <t>3、冬早蔬菜</t>
  </si>
  <si>
    <t>4、其他作物</t>
  </si>
  <si>
    <t>籽粒玉米</t>
  </si>
  <si>
    <t>鲜食玉米</t>
  </si>
  <si>
    <t xml:space="preserve">
单产</t>
  </si>
  <si>
    <t>单产</t>
  </si>
  <si>
    <t>鲜薯
单产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</si>
</sst>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_ "/>
    <numFmt numFmtId="179" formatCode="0_ "/>
    <numFmt numFmtId="180" formatCode="0.0_);[Red]\(0.0\)"/>
  </numFmts>
  <fonts count="29">
    <font>
      <sz val="10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_GBK"/>
      <charset val="134"/>
    </font>
    <font>
      <sz val="20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20"/>
      <name val="方正小标宋_GBK"/>
      <charset val="134"/>
    </font>
    <font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8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22" applyNumberFormat="0" applyFont="0" applyAlignment="0" applyProtection="0">
      <alignment vertical="center"/>
    </xf>
    <xf numFmtId="0" fontId="8" fillId="0" borderId="0"/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6" borderId="16" applyNumberFormat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25" fillId="19" borderId="2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>
      <alignment vertical="center"/>
    </xf>
    <xf numFmtId="177" fontId="8" fillId="0" borderId="8" xfId="0" applyNumberFormat="1" applyFont="1" applyBorder="1" applyAlignment="1">
      <alignment horizontal="center" vertical="center"/>
    </xf>
    <xf numFmtId="180" fontId="8" fillId="0" borderId="8" xfId="0" applyNumberFormat="1" applyFont="1" applyBorder="1" applyAlignment="1">
      <alignment horizontal="center" vertical="center"/>
    </xf>
    <xf numFmtId="177" fontId="8" fillId="0" borderId="8" xfId="0" applyNumberFormat="1" applyFont="1" applyFill="1" applyBorder="1" applyAlignment="1" applyProtection="1">
      <alignment horizontal="center" vertical="center"/>
      <protection locked="0"/>
    </xf>
    <xf numFmtId="180" fontId="8" fillId="0" borderId="8" xfId="0" applyNumberFormat="1" applyFont="1" applyFill="1" applyBorder="1" applyAlignment="1" applyProtection="1">
      <alignment horizontal="center" vertical="center"/>
      <protection locked="0"/>
    </xf>
    <xf numFmtId="177" fontId="8" fillId="0" borderId="8" xfId="14" applyNumberFormat="1" applyFont="1" applyBorder="1" applyAlignment="1">
      <alignment horizontal="center" vertical="center"/>
    </xf>
    <xf numFmtId="180" fontId="8" fillId="0" borderId="8" xfId="14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9" fontId="8" fillId="0" borderId="8" xfId="0" applyNumberFormat="1" applyFont="1" applyFill="1" applyBorder="1" applyAlignment="1" applyProtection="1">
      <alignment horizontal="center" vertical="center"/>
      <protection locked="0"/>
    </xf>
    <xf numFmtId="179" fontId="8" fillId="0" borderId="8" xfId="14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6" fontId="8" fillId="0" borderId="8" xfId="0" applyNumberFormat="1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12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13年小春产量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百分比 6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X34"/>
  <sheetViews>
    <sheetView tabSelected="1" zoomScale="110" zoomScaleNormal="110" workbookViewId="0">
      <pane xSplit="1" ySplit="8" topLeftCell="B9" activePane="bottomRight" state="frozen"/>
      <selection/>
      <selection pane="topRight"/>
      <selection pane="bottomLeft"/>
      <selection pane="bottomRight" activeCell="B6" sqref="B6"/>
    </sheetView>
  </sheetViews>
  <sheetFormatPr defaultColWidth="9" defaultRowHeight="12"/>
  <cols>
    <col min="1" max="1" width="15.3238095238095" style="31" customWidth="1"/>
    <col min="2" max="2" width="15.5809523809524" style="31" customWidth="1"/>
    <col min="3" max="3" width="14.0285714285714" style="31" customWidth="1"/>
    <col min="4" max="4" width="16.7714285714286" style="31" customWidth="1"/>
    <col min="5" max="5" width="15.3142857142857" style="31" customWidth="1"/>
    <col min="6" max="6" width="15.2380952380952" style="31" customWidth="1"/>
    <col min="7" max="7" width="16.352380952381" style="31" customWidth="1"/>
    <col min="8" max="8" width="15.3619047619048" style="31" customWidth="1"/>
    <col min="9" max="9" width="15.1904761904762" style="31" customWidth="1"/>
    <col min="10" max="10" width="8.6" style="31" customWidth="1"/>
    <col min="11" max="11" width="9.73333333333333" style="31" customWidth="1"/>
    <col min="12" max="12" width="9.47619047619048" style="31" customWidth="1"/>
    <col min="13" max="17" width="9.73333333333333" style="31" customWidth="1"/>
    <col min="18" max="18" width="7.26666666666667" style="31" customWidth="1"/>
    <col min="19" max="19" width="7.13333333333333" style="31" customWidth="1"/>
    <col min="20" max="20" width="9.73333333333333" style="31" customWidth="1"/>
    <col min="21" max="21" width="8.33333333333333" style="31" customWidth="1"/>
    <col min="22" max="22" width="9.73333333333333" style="31" customWidth="1"/>
    <col min="23" max="24" width="6.6952380952381" style="31" customWidth="1"/>
    <col min="25" max="25" width="7.43809523809524" style="31" customWidth="1"/>
    <col min="26" max="26" width="6.60952380952381" style="31" customWidth="1"/>
    <col min="27" max="27" width="16.2571428571429" style="31" customWidth="1"/>
    <col min="28" max="28" width="14.3142857142857" style="31" customWidth="1"/>
    <col min="29" max="29" width="14.8190476190476" style="31" customWidth="1"/>
    <col min="30" max="30" width="13.9619047619048" style="31" customWidth="1"/>
    <col min="31" max="31" width="15.3333333333333" style="31" customWidth="1"/>
    <col min="32" max="32" width="13.0380952380952" style="31" customWidth="1"/>
    <col min="33" max="33" width="14.9428571428571" style="31" customWidth="1"/>
    <col min="34" max="34" width="15.0666666666667" style="31" customWidth="1"/>
    <col min="35" max="35" width="13.9238095238095" style="31" customWidth="1"/>
    <col min="36" max="36" width="15.7238095238095" style="31" customWidth="1"/>
    <col min="37" max="37" width="10.6761904761905" style="31" customWidth="1"/>
    <col min="38" max="38" width="10.5333333333333" style="31" customWidth="1"/>
    <col min="39" max="39" width="9.53333333333333" style="31" customWidth="1"/>
    <col min="40" max="40" width="11.3809523809524" style="31" customWidth="1"/>
    <col min="41" max="41" width="11.8" style="31" customWidth="1"/>
    <col min="42" max="42" width="10.5619047619048" style="31" customWidth="1"/>
    <col min="43" max="43" width="10.9428571428571" style="31" customWidth="1"/>
    <col min="44" max="44" width="10.2571428571429" style="31" customWidth="1"/>
    <col min="45" max="45" width="10.6761904761905" style="31" customWidth="1"/>
    <col min="46" max="46" width="12.4952380952381" style="31" customWidth="1"/>
    <col min="47" max="47" width="9.97142857142857" style="31" customWidth="1"/>
    <col min="48" max="48" width="11.0952380952381" style="31" customWidth="1"/>
    <col min="49" max="55" width="12.7142857142857" style="31" customWidth="1"/>
    <col min="56" max="56" width="14.0190476190476" style="31" customWidth="1"/>
    <col min="57" max="57" width="15.1904761904762" style="31" customWidth="1"/>
    <col min="58" max="59" width="12.7142857142857" style="31" customWidth="1"/>
    <col min="60" max="60" width="12.2857142857143" style="31" customWidth="1"/>
    <col min="61" max="67" width="12.7142857142857" style="31" customWidth="1"/>
    <col min="68" max="68" width="13.5047619047619" style="31" customWidth="1"/>
    <col min="69" max="69" width="13.7619047619048" style="31" customWidth="1"/>
    <col min="70" max="70" width="14.152380952381" style="31" customWidth="1"/>
    <col min="71" max="71" width="13.1428571428571" style="31" customWidth="1"/>
    <col min="72" max="73" width="11.7142857142857" style="31" customWidth="1"/>
    <col min="74" max="74" width="12.5714285714286" style="31" customWidth="1"/>
    <col min="75" max="82" width="11.7142857142857" style="31" customWidth="1"/>
    <col min="83" max="83" width="13.7142857142857" style="31" customWidth="1"/>
    <col min="84" max="84" width="15" style="31" customWidth="1"/>
    <col min="85" max="85" width="11.7142857142857" style="31" customWidth="1"/>
    <col min="86" max="86" width="11.4285714285714" style="31" customWidth="1"/>
    <col min="87" max="100" width="9.28571428571429" style="31" customWidth="1"/>
    <col min="101" max="101" width="8.71428571428571" style="31" customWidth="1"/>
    <col min="102" max="16384" width="9" style="31"/>
  </cols>
  <sheetData>
    <row r="1" ht="5" customHeight="1"/>
    <row r="2" ht="27" spans="3:77">
      <c r="C2" s="32" t="s">
        <v>0</v>
      </c>
      <c r="D2" s="33"/>
      <c r="E2" s="33"/>
      <c r="F2" s="33"/>
      <c r="G2" s="33"/>
      <c r="H2" s="33"/>
      <c r="I2" s="33"/>
      <c r="O2" s="32" t="s">
        <v>1</v>
      </c>
      <c r="P2" s="33"/>
      <c r="Q2" s="33"/>
      <c r="R2" s="33"/>
      <c r="S2" s="33"/>
      <c r="T2" s="33"/>
      <c r="U2" s="33"/>
      <c r="V2" s="33"/>
      <c r="Y2" s="33"/>
      <c r="Z2" s="33"/>
      <c r="AA2" s="33"/>
      <c r="AB2" s="33"/>
      <c r="AC2" s="32" t="s">
        <v>2</v>
      </c>
      <c r="AD2" s="33"/>
      <c r="AE2" s="33"/>
      <c r="AF2" s="33"/>
      <c r="AG2" s="33"/>
      <c r="AH2" s="33"/>
      <c r="AI2" s="33"/>
      <c r="AJ2" s="33"/>
      <c r="AK2" s="33" t="s">
        <v>3</v>
      </c>
      <c r="AL2" s="33"/>
      <c r="AM2" s="32" t="s">
        <v>4</v>
      </c>
      <c r="AN2" s="33"/>
      <c r="AO2" s="33"/>
      <c r="AP2" s="33"/>
      <c r="AY2" s="32" t="s">
        <v>5</v>
      </c>
      <c r="AZ2" s="33"/>
      <c r="BA2" s="33"/>
      <c r="BB2" s="33"/>
      <c r="BC2" s="33"/>
      <c r="BJ2" s="83"/>
      <c r="BL2" s="84" t="s">
        <v>6</v>
      </c>
      <c r="BM2" s="83"/>
      <c r="BO2" s="83"/>
      <c r="BP2" s="83"/>
      <c r="BQ2" s="83"/>
      <c r="BR2" s="83"/>
      <c r="BU2" s="32" t="s">
        <v>7</v>
      </c>
      <c r="BV2" s="33"/>
      <c r="BW2" s="33"/>
      <c r="BX2" s="33"/>
      <c r="BY2" s="33"/>
    </row>
    <row r="3" ht="7" customHeight="1"/>
    <row r="4" ht="21" customHeight="1" spans="6:81">
      <c r="F4" s="34"/>
      <c r="G4" s="34"/>
      <c r="H4" s="34" t="s">
        <v>8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 t="s">
        <v>8</v>
      </c>
      <c r="X4" s="53"/>
      <c r="Y4" s="53"/>
      <c r="Z4" s="53"/>
      <c r="AA4" s="69"/>
      <c r="AD4" s="34"/>
      <c r="AE4" s="34"/>
      <c r="AG4" s="34"/>
      <c r="AH4" s="31" t="s">
        <v>8</v>
      </c>
      <c r="AP4" s="34"/>
      <c r="AQ4" s="34"/>
      <c r="AU4" s="31" t="s">
        <v>8</v>
      </c>
      <c r="BC4" s="34" t="s">
        <v>9</v>
      </c>
      <c r="BD4" s="34"/>
      <c r="BF4" s="31" t="s">
        <v>8</v>
      </c>
      <c r="BN4" s="34"/>
      <c r="BO4" s="34"/>
      <c r="BQ4" s="31" t="s">
        <v>8</v>
      </c>
      <c r="CB4" s="34"/>
      <c r="CC4" s="31" t="s">
        <v>10</v>
      </c>
    </row>
    <row r="5" s="31" customFormat="1" ht="23" customHeight="1" spans="1:82">
      <c r="A5" s="35" t="s">
        <v>11</v>
      </c>
      <c r="B5" s="36" t="s">
        <v>12</v>
      </c>
      <c r="C5" s="37"/>
      <c r="D5" s="38"/>
      <c r="E5" s="39"/>
      <c r="F5" s="39" t="s">
        <v>13</v>
      </c>
      <c r="G5" s="39"/>
      <c r="H5" s="39"/>
      <c r="I5" s="49"/>
      <c r="J5" s="36" t="s">
        <v>11</v>
      </c>
      <c r="K5" s="50" t="s">
        <v>14</v>
      </c>
      <c r="L5" s="50"/>
      <c r="M5" s="50"/>
      <c r="N5" s="50"/>
      <c r="O5" s="38" t="s">
        <v>15</v>
      </c>
      <c r="P5" s="39"/>
      <c r="Q5" s="39"/>
      <c r="R5" s="49"/>
      <c r="S5" s="50" t="s">
        <v>16</v>
      </c>
      <c r="T5" s="50"/>
      <c r="U5" s="50"/>
      <c r="V5" s="50"/>
      <c r="W5" s="50" t="s">
        <v>17</v>
      </c>
      <c r="X5" s="50"/>
      <c r="Y5" s="50"/>
      <c r="Z5" s="50"/>
      <c r="AA5" s="36" t="s">
        <v>11</v>
      </c>
      <c r="AB5" s="70"/>
      <c r="AC5" s="71" t="s">
        <v>18</v>
      </c>
      <c r="AD5" s="71"/>
      <c r="AE5" s="72"/>
      <c r="AF5" s="70"/>
      <c r="AG5" s="71" t="s">
        <v>19</v>
      </c>
      <c r="AH5" s="71"/>
      <c r="AI5" s="72"/>
      <c r="AJ5" s="35" t="s">
        <v>11</v>
      </c>
      <c r="AK5" s="70"/>
      <c r="AL5" s="71" t="s">
        <v>20</v>
      </c>
      <c r="AM5" s="71"/>
      <c r="AN5" s="72"/>
      <c r="AO5" s="70"/>
      <c r="AP5" s="71" t="s">
        <v>21</v>
      </c>
      <c r="AQ5" s="71"/>
      <c r="AR5" s="72"/>
      <c r="AS5" s="70"/>
      <c r="AT5" s="71" t="s">
        <v>22</v>
      </c>
      <c r="AU5" s="71"/>
      <c r="AV5" s="72"/>
      <c r="AW5" s="77" t="s">
        <v>23</v>
      </c>
      <c r="AX5" s="38"/>
      <c r="AY5" s="39"/>
      <c r="AZ5" s="39"/>
      <c r="BA5" s="39" t="s">
        <v>24</v>
      </c>
      <c r="BB5" s="39"/>
      <c r="BC5" s="39"/>
      <c r="BD5" s="71"/>
      <c r="BE5" s="71"/>
      <c r="BF5" s="71"/>
      <c r="BG5" s="72"/>
      <c r="BH5" s="35" t="s">
        <v>11</v>
      </c>
      <c r="BI5" s="39"/>
      <c r="BJ5" s="39" t="s">
        <v>25</v>
      </c>
      <c r="BK5" s="39"/>
      <c r="BL5" s="39"/>
      <c r="BM5" s="38" t="s">
        <v>26</v>
      </c>
      <c r="BN5" s="39"/>
      <c r="BO5" s="39"/>
      <c r="BP5" s="49"/>
      <c r="BQ5" s="38" t="s">
        <v>27</v>
      </c>
      <c r="BR5" s="49"/>
      <c r="BS5" s="36" t="s">
        <v>11</v>
      </c>
      <c r="BT5" s="77" t="s">
        <v>28</v>
      </c>
      <c r="BU5" s="77" t="s">
        <v>29</v>
      </c>
      <c r="BV5" s="77" t="s">
        <v>30</v>
      </c>
      <c r="BW5" s="77" t="s">
        <v>31</v>
      </c>
      <c r="BX5" s="77" t="s">
        <v>32</v>
      </c>
      <c r="BY5" s="77" t="s">
        <v>33</v>
      </c>
      <c r="BZ5" s="92" t="s">
        <v>34</v>
      </c>
      <c r="CA5" s="93"/>
      <c r="CB5" s="93"/>
      <c r="CC5" s="93"/>
      <c r="CD5" s="99"/>
    </row>
    <row r="6" s="31" customFormat="1" ht="24.95" customHeight="1" spans="1:82">
      <c r="A6" s="40"/>
      <c r="B6" s="36" t="s">
        <v>35</v>
      </c>
      <c r="C6" s="35" t="s">
        <v>36</v>
      </c>
      <c r="D6" s="41" t="s">
        <v>37</v>
      </c>
      <c r="E6" s="42"/>
      <c r="F6" s="41" t="s">
        <v>38</v>
      </c>
      <c r="G6" s="43"/>
      <c r="H6" s="43"/>
      <c r="I6" s="42"/>
      <c r="J6" s="54"/>
      <c r="K6" s="55" t="s">
        <v>39</v>
      </c>
      <c r="L6" s="56"/>
      <c r="M6" s="55" t="s">
        <v>40</v>
      </c>
      <c r="N6" s="56"/>
      <c r="O6" s="55" t="s">
        <v>39</v>
      </c>
      <c r="P6" s="56"/>
      <c r="Q6" s="55" t="s">
        <v>40</v>
      </c>
      <c r="R6" s="56"/>
      <c r="S6" s="64" t="s">
        <v>39</v>
      </c>
      <c r="T6" s="64"/>
      <c r="U6" s="64" t="s">
        <v>40</v>
      </c>
      <c r="V6" s="64"/>
      <c r="W6" s="64" t="s">
        <v>37</v>
      </c>
      <c r="X6" s="64"/>
      <c r="Y6" s="64" t="s">
        <v>38</v>
      </c>
      <c r="Z6" s="64"/>
      <c r="AA6" s="54"/>
      <c r="AB6" s="55" t="s">
        <v>39</v>
      </c>
      <c r="AC6" s="56"/>
      <c r="AD6" s="55" t="s">
        <v>40</v>
      </c>
      <c r="AE6" s="56"/>
      <c r="AF6" s="55" t="s">
        <v>39</v>
      </c>
      <c r="AG6" s="56"/>
      <c r="AH6" s="73" t="s">
        <v>40</v>
      </c>
      <c r="AI6" s="74"/>
      <c r="AJ6" s="54"/>
      <c r="AK6" s="55" t="s">
        <v>39</v>
      </c>
      <c r="AL6" s="56"/>
      <c r="AM6" s="55" t="s">
        <v>40</v>
      </c>
      <c r="AN6" s="56"/>
      <c r="AO6" s="55" t="s">
        <v>39</v>
      </c>
      <c r="AP6" s="56"/>
      <c r="AQ6" s="55" t="s">
        <v>40</v>
      </c>
      <c r="AR6" s="56"/>
      <c r="AS6" s="55" t="s">
        <v>39</v>
      </c>
      <c r="AT6" s="56"/>
      <c r="AU6" s="55" t="s">
        <v>40</v>
      </c>
      <c r="AV6" s="56"/>
      <c r="AW6" s="78"/>
      <c r="AX6" s="79" t="s">
        <v>41</v>
      </c>
      <c r="AY6" s="42"/>
      <c r="AZ6" s="41" t="s">
        <v>38</v>
      </c>
      <c r="BA6" s="43"/>
      <c r="BB6" s="43"/>
      <c r="BC6" s="42"/>
      <c r="BD6" s="70"/>
      <c r="BE6" s="71" t="s">
        <v>42</v>
      </c>
      <c r="BF6" s="71"/>
      <c r="BG6" s="72"/>
      <c r="BH6" s="54"/>
      <c r="BI6" s="38" t="s">
        <v>43</v>
      </c>
      <c r="BJ6" s="39"/>
      <c r="BK6" s="39"/>
      <c r="BL6" s="49"/>
      <c r="BM6" s="86" t="s">
        <v>44</v>
      </c>
      <c r="BN6" s="87" t="s">
        <v>45</v>
      </c>
      <c r="BO6" s="38" t="s">
        <v>46</v>
      </c>
      <c r="BP6" s="49"/>
      <c r="BQ6" s="77" t="s">
        <v>44</v>
      </c>
      <c r="BR6" s="87" t="s">
        <v>45</v>
      </c>
      <c r="BS6" s="40"/>
      <c r="BT6" s="78"/>
      <c r="BU6" s="78"/>
      <c r="BV6" s="78"/>
      <c r="BW6" s="78"/>
      <c r="BX6" s="78"/>
      <c r="BY6" s="94"/>
      <c r="BZ6" s="95"/>
      <c r="CA6" s="95"/>
      <c r="CB6" s="95"/>
      <c r="CC6" s="95"/>
      <c r="CD6" s="95"/>
    </row>
    <row r="7" s="31" customFormat="1" ht="16" customHeight="1" spans="1:82">
      <c r="A7" s="40"/>
      <c r="B7" s="40" t="s">
        <v>47</v>
      </c>
      <c r="C7" s="40" t="s">
        <v>48</v>
      </c>
      <c r="D7" s="44" t="s">
        <v>49</v>
      </c>
      <c r="E7" s="44" t="s">
        <v>50</v>
      </c>
      <c r="F7" s="45" t="s">
        <v>49</v>
      </c>
      <c r="G7" s="46" t="s">
        <v>50</v>
      </c>
      <c r="H7" s="43" t="s">
        <v>51</v>
      </c>
      <c r="I7" s="42"/>
      <c r="J7" s="54"/>
      <c r="K7" s="46" t="s">
        <v>49</v>
      </c>
      <c r="L7" s="46" t="s">
        <v>50</v>
      </c>
      <c r="M7" s="46" t="s">
        <v>49</v>
      </c>
      <c r="N7" s="46" t="s">
        <v>50</v>
      </c>
      <c r="O7" s="46" t="s">
        <v>49</v>
      </c>
      <c r="P7" s="46" t="s">
        <v>50</v>
      </c>
      <c r="Q7" s="46" t="s">
        <v>49</v>
      </c>
      <c r="R7" s="46" t="s">
        <v>50</v>
      </c>
      <c r="S7" s="46" t="s">
        <v>49</v>
      </c>
      <c r="T7" s="46" t="s">
        <v>50</v>
      </c>
      <c r="U7" s="46" t="s">
        <v>49</v>
      </c>
      <c r="V7" s="46" t="s">
        <v>50</v>
      </c>
      <c r="W7" s="65" t="s">
        <v>49</v>
      </c>
      <c r="X7" s="65" t="s">
        <v>50</v>
      </c>
      <c r="Y7" s="65" t="s">
        <v>49</v>
      </c>
      <c r="Z7" s="65" t="s">
        <v>50</v>
      </c>
      <c r="AA7" s="54"/>
      <c r="AB7" s="46" t="s">
        <v>49</v>
      </c>
      <c r="AC7" s="46" t="s">
        <v>50</v>
      </c>
      <c r="AD7" s="46" t="s">
        <v>49</v>
      </c>
      <c r="AE7" s="46" t="s">
        <v>50</v>
      </c>
      <c r="AF7" s="46" t="s">
        <v>49</v>
      </c>
      <c r="AG7" s="46" t="s">
        <v>50</v>
      </c>
      <c r="AH7" s="65" t="s">
        <v>49</v>
      </c>
      <c r="AI7" s="65" t="s">
        <v>50</v>
      </c>
      <c r="AJ7" s="54"/>
      <c r="AK7" s="46" t="s">
        <v>49</v>
      </c>
      <c r="AL7" s="46" t="s">
        <v>50</v>
      </c>
      <c r="AM7" s="46" t="s">
        <v>49</v>
      </c>
      <c r="AN7" s="46" t="s">
        <v>50</v>
      </c>
      <c r="AO7" s="46" t="s">
        <v>49</v>
      </c>
      <c r="AP7" s="46" t="s">
        <v>50</v>
      </c>
      <c r="AQ7" s="46" t="s">
        <v>49</v>
      </c>
      <c r="AR7" s="46" t="s">
        <v>50</v>
      </c>
      <c r="AS7" s="46" t="s">
        <v>49</v>
      </c>
      <c r="AT7" s="46" t="s">
        <v>50</v>
      </c>
      <c r="AU7" s="46" t="s">
        <v>49</v>
      </c>
      <c r="AV7" s="46" t="s">
        <v>50</v>
      </c>
      <c r="AW7" s="78"/>
      <c r="AX7" s="44" t="s">
        <v>49</v>
      </c>
      <c r="AY7" s="44" t="s">
        <v>50</v>
      </c>
      <c r="AZ7" s="45" t="s">
        <v>49</v>
      </c>
      <c r="BA7" s="80" t="s">
        <v>50</v>
      </c>
      <c r="BB7" s="41" t="s">
        <v>52</v>
      </c>
      <c r="BC7" s="42"/>
      <c r="BD7" s="50" t="s">
        <v>39</v>
      </c>
      <c r="BE7" s="50"/>
      <c r="BF7" s="50" t="s">
        <v>40</v>
      </c>
      <c r="BG7" s="64"/>
      <c r="BH7" s="85"/>
      <c r="BI7" s="73" t="s">
        <v>39</v>
      </c>
      <c r="BJ7" s="74"/>
      <c r="BK7" s="73" t="s">
        <v>40</v>
      </c>
      <c r="BL7" s="74"/>
      <c r="BM7" s="86"/>
      <c r="BN7" s="65"/>
      <c r="BO7" s="41" t="s">
        <v>53</v>
      </c>
      <c r="BP7" s="42"/>
      <c r="BQ7" s="78"/>
      <c r="BR7" s="88"/>
      <c r="BS7" s="40"/>
      <c r="BT7" s="78"/>
      <c r="BU7" s="78"/>
      <c r="BV7" s="78"/>
      <c r="BW7" s="78"/>
      <c r="BX7" s="78"/>
      <c r="BY7" s="94"/>
      <c r="BZ7" s="96"/>
      <c r="CA7" s="96"/>
      <c r="CB7" s="96"/>
      <c r="CC7" s="96"/>
      <c r="CD7" s="96"/>
    </row>
    <row r="8" s="31" customFormat="1" ht="19" customHeight="1" spans="1:102">
      <c r="A8" s="47" t="s">
        <v>54</v>
      </c>
      <c r="B8" s="47"/>
      <c r="C8" s="47"/>
      <c r="D8" s="47"/>
      <c r="E8" s="47"/>
      <c r="F8" s="47"/>
      <c r="G8" s="48"/>
      <c r="H8" s="49" t="s">
        <v>55</v>
      </c>
      <c r="I8" s="50" t="s">
        <v>56</v>
      </c>
      <c r="J8" s="48" t="s">
        <v>54</v>
      </c>
      <c r="K8" s="48"/>
      <c r="L8" s="48"/>
      <c r="M8" s="48"/>
      <c r="N8" s="48"/>
      <c r="O8" s="57"/>
      <c r="P8" s="57"/>
      <c r="Q8" s="57"/>
      <c r="R8" s="57"/>
      <c r="S8" s="66"/>
      <c r="T8" s="66"/>
      <c r="U8" s="66"/>
      <c r="V8" s="66"/>
      <c r="W8" s="57"/>
      <c r="X8" s="57"/>
      <c r="Y8" s="57"/>
      <c r="Z8" s="57"/>
      <c r="AA8" s="48" t="s">
        <v>54</v>
      </c>
      <c r="AB8" s="57"/>
      <c r="AC8" s="57"/>
      <c r="AD8" s="57"/>
      <c r="AE8" s="57"/>
      <c r="AF8" s="57"/>
      <c r="AG8" s="57"/>
      <c r="AH8" s="57"/>
      <c r="AI8" s="57"/>
      <c r="AJ8" s="48" t="s">
        <v>54</v>
      </c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81" t="s">
        <v>54</v>
      </c>
      <c r="AX8" s="47"/>
      <c r="AY8" s="47"/>
      <c r="AZ8" s="47"/>
      <c r="BA8" s="48"/>
      <c r="BB8" s="50" t="s">
        <v>55</v>
      </c>
      <c r="BC8" s="50" t="s">
        <v>56</v>
      </c>
      <c r="BD8" s="82" t="s">
        <v>57</v>
      </c>
      <c r="BE8" s="82" t="s">
        <v>50</v>
      </c>
      <c r="BF8" s="82" t="s">
        <v>57</v>
      </c>
      <c r="BG8" s="82" t="s">
        <v>50</v>
      </c>
      <c r="BH8" s="48" t="s">
        <v>54</v>
      </c>
      <c r="BI8" s="82" t="s">
        <v>57</v>
      </c>
      <c r="BJ8" s="82" t="s">
        <v>50</v>
      </c>
      <c r="BK8" s="82" t="s">
        <v>57</v>
      </c>
      <c r="BL8" s="41" t="s">
        <v>50</v>
      </c>
      <c r="BM8" s="86"/>
      <c r="BN8" s="80"/>
      <c r="BO8" s="48" t="s">
        <v>58</v>
      </c>
      <c r="BP8" s="48" t="s">
        <v>59</v>
      </c>
      <c r="BQ8" s="81"/>
      <c r="BR8" s="89"/>
      <c r="BS8" s="47" t="s">
        <v>54</v>
      </c>
      <c r="BT8" s="81"/>
      <c r="BU8" s="81"/>
      <c r="BV8" s="81"/>
      <c r="BW8" s="81"/>
      <c r="BX8" s="81"/>
      <c r="BY8" s="97"/>
      <c r="BZ8" s="48" t="s">
        <v>60</v>
      </c>
      <c r="CA8" s="48" t="s">
        <v>61</v>
      </c>
      <c r="CB8" s="48" t="s">
        <v>62</v>
      </c>
      <c r="CC8" s="48" t="s">
        <v>63</v>
      </c>
      <c r="CD8" s="48" t="s">
        <v>64</v>
      </c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</row>
    <row r="9" s="31" customFormat="1" ht="26" customHeight="1" spans="1:102">
      <c r="A9" s="50" t="s">
        <v>65</v>
      </c>
      <c r="B9" s="51">
        <f>B10+B11+B12+B13+B14+B15+B16+B17+B18+B19+B20</f>
        <v>461254</v>
      </c>
      <c r="C9" s="51">
        <f t="shared" ref="C9:I9" si="0">C10+C11+C12+C13+C14+C15+C16+C17+C18+C19+C20</f>
        <v>440000</v>
      </c>
      <c r="D9" s="51">
        <f t="shared" si="0"/>
        <v>318720</v>
      </c>
      <c r="E9" s="52">
        <f t="shared" si="0"/>
        <v>4022.1</v>
      </c>
      <c r="F9" s="51">
        <f t="shared" si="0"/>
        <v>275000</v>
      </c>
      <c r="G9" s="52">
        <f t="shared" si="0"/>
        <v>3465</v>
      </c>
      <c r="H9" s="52">
        <f t="shared" si="0"/>
        <v>-557.1</v>
      </c>
      <c r="I9" s="52">
        <f>H9/E9*100</f>
        <v>-13.850973372119</v>
      </c>
      <c r="J9" s="50" t="s">
        <v>65</v>
      </c>
      <c r="K9" s="50">
        <f>K10+K11+K12+K13+K14+K15+K16+K17+K18+K19+K20</f>
        <v>148228</v>
      </c>
      <c r="L9" s="50">
        <f>L10+L11+L12+L13+L14+L15+L16+L17+L18+L19+L20</f>
        <v>1613.4</v>
      </c>
      <c r="M9" s="50">
        <f>M10+M11+M12+M13+M14+M15+M16+M17+M18+M19+M20</f>
        <v>155000</v>
      </c>
      <c r="N9" s="50">
        <f t="shared" ref="N9:Z9" si="1">N10+N11+N12+N13+N14+N15+N16+N17+N18+N19+N20</f>
        <v>1700</v>
      </c>
      <c r="O9" s="50">
        <f t="shared" si="1"/>
        <v>137310</v>
      </c>
      <c r="P9" s="50">
        <f t="shared" si="1"/>
        <v>1298.4</v>
      </c>
      <c r="Q9" s="50">
        <f t="shared" si="1"/>
        <v>145000</v>
      </c>
      <c r="R9" s="50">
        <f t="shared" si="1"/>
        <v>1450</v>
      </c>
      <c r="S9" s="50">
        <f t="shared" si="1"/>
        <v>9003</v>
      </c>
      <c r="T9" s="50">
        <f t="shared" si="1"/>
        <v>299.9</v>
      </c>
      <c r="U9" s="50">
        <f t="shared" si="1"/>
        <v>10000</v>
      </c>
      <c r="V9" s="50">
        <f t="shared" si="1"/>
        <v>250</v>
      </c>
      <c r="W9" s="50">
        <f t="shared" si="1"/>
        <v>1915</v>
      </c>
      <c r="X9" s="50">
        <f t="shared" si="1"/>
        <v>15.1</v>
      </c>
      <c r="Y9" s="50"/>
      <c r="Z9" s="50"/>
      <c r="AA9" s="50" t="s">
        <v>65</v>
      </c>
      <c r="AB9" s="50">
        <f>AB10+AB11+AB12+AB13+AB14+AB15+AB16+AB17+AB18+AB19+AB20</f>
        <v>47991</v>
      </c>
      <c r="AC9" s="50">
        <f>AC10+AC11+AC12+AC13+AC14+AC15+AC16+AC17+AC18+AC19+AC20</f>
        <v>328.7</v>
      </c>
      <c r="AD9" s="50">
        <f>AD10+AD11+AD12+AD13+AD14+AD15+AD16+AD17+AD18+AD19+AD20</f>
        <v>35000</v>
      </c>
      <c r="AE9" s="50">
        <f>AE10+AE11+AE12+AE13+AE14+AE15+AE16+AE17+AE18+AE19+AE20</f>
        <v>230</v>
      </c>
      <c r="AF9" s="50">
        <f t="shared" ref="AF9:AI9" si="2">AF10+AF11+AF12+AF13+AF14+AF15+AF16+AF17+AF18+AF19+AF20</f>
        <v>4810</v>
      </c>
      <c r="AG9" s="50">
        <f t="shared" si="2"/>
        <v>27.8</v>
      </c>
      <c r="AH9" s="50">
        <f t="shared" si="2"/>
        <v>5000</v>
      </c>
      <c r="AI9" s="75">
        <f t="shared" si="2"/>
        <v>30</v>
      </c>
      <c r="AJ9" s="50" t="s">
        <v>65</v>
      </c>
      <c r="AK9" s="50">
        <f t="shared" ref="AK9:AV9" si="3">AK10+AK11+AK12+AK13+AK14+AK15+AK16+AK17+AK18+AK19+AK20</f>
        <v>20650</v>
      </c>
      <c r="AL9" s="50">
        <f t="shared" si="3"/>
        <v>144.7</v>
      </c>
      <c r="AM9" s="50">
        <f t="shared" si="3"/>
        <v>20000</v>
      </c>
      <c r="AN9" s="50">
        <f t="shared" si="3"/>
        <v>100</v>
      </c>
      <c r="AO9" s="50">
        <f t="shared" si="3"/>
        <v>22531</v>
      </c>
      <c r="AP9" s="50">
        <f t="shared" si="3"/>
        <v>156.2</v>
      </c>
      <c r="AQ9" s="50">
        <f t="shared" si="3"/>
        <v>10000</v>
      </c>
      <c r="AR9" s="50">
        <f t="shared" si="3"/>
        <v>100</v>
      </c>
      <c r="AS9" s="50">
        <f t="shared" si="3"/>
        <v>122501</v>
      </c>
      <c r="AT9" s="52">
        <f t="shared" si="3"/>
        <v>2080</v>
      </c>
      <c r="AU9" s="50">
        <f t="shared" si="3"/>
        <v>85000</v>
      </c>
      <c r="AV9" s="50">
        <f t="shared" si="3"/>
        <v>1535</v>
      </c>
      <c r="AW9" s="50" t="s">
        <v>65</v>
      </c>
      <c r="AX9" s="51">
        <f>AX10+AX11+AX12+AX13+AX14+AX15+AX16+AX17+AX18+AX19+AX20</f>
        <v>29269</v>
      </c>
      <c r="AY9" s="52">
        <f t="shared" ref="AY9:BG9" si="4">AY10+AY11+AY12+AY13+AY14+AY15+AY16+AY17+AY18+AY19+AY20</f>
        <v>135.5</v>
      </c>
      <c r="AZ9" s="51">
        <f t="shared" si="4"/>
        <v>30000</v>
      </c>
      <c r="BA9" s="52">
        <f t="shared" si="4"/>
        <v>150</v>
      </c>
      <c r="BB9" s="52">
        <f t="shared" si="4"/>
        <v>14.5</v>
      </c>
      <c r="BC9" s="51">
        <f>BB9/AY9*100</f>
        <v>10.7011070110701</v>
      </c>
      <c r="BD9" s="51">
        <f t="shared" si="4"/>
        <v>15269</v>
      </c>
      <c r="BE9" s="52">
        <f t="shared" si="4"/>
        <v>72.9</v>
      </c>
      <c r="BF9" s="51">
        <f t="shared" si="4"/>
        <v>15000</v>
      </c>
      <c r="BG9" s="51">
        <f t="shared" si="4"/>
        <v>80</v>
      </c>
      <c r="BH9" s="50" t="s">
        <v>65</v>
      </c>
      <c r="BI9" s="51">
        <f>BI10+BI11+BI12+BI13+BI14+BI15+BI16+BI17+BI18+BI19+BI20</f>
        <v>14000</v>
      </c>
      <c r="BJ9" s="52">
        <f t="shared" ref="BJ9:BR9" si="5">BJ10+BJ11+BJ12+BJ13+BJ14+BJ15+BJ16+BJ17+BJ18+BJ19+BJ20</f>
        <v>62.6</v>
      </c>
      <c r="BK9" s="51">
        <f t="shared" si="5"/>
        <v>15000</v>
      </c>
      <c r="BL9" s="51">
        <f t="shared" si="5"/>
        <v>70</v>
      </c>
      <c r="BM9" s="51">
        <f t="shared" si="5"/>
        <v>100360</v>
      </c>
      <c r="BN9" s="51">
        <f t="shared" si="5"/>
        <v>120000</v>
      </c>
      <c r="BO9" s="51">
        <f t="shared" si="5"/>
        <v>103500</v>
      </c>
      <c r="BP9" s="52">
        <f t="shared" si="5"/>
        <v>13972</v>
      </c>
      <c r="BQ9" s="51">
        <f t="shared" si="5"/>
        <v>12905</v>
      </c>
      <c r="BR9" s="51">
        <f t="shared" si="5"/>
        <v>15000</v>
      </c>
      <c r="BS9" s="50" t="s">
        <v>65</v>
      </c>
      <c r="BT9" s="90">
        <v>100</v>
      </c>
      <c r="BU9" s="81">
        <v>95</v>
      </c>
      <c r="BV9" s="98">
        <f>BV10+BV11+BV12+BV13+BV14+BV15+BV16+BV17+BV18+BV19+BV20</f>
        <v>16.5</v>
      </c>
      <c r="BW9" s="98">
        <f t="shared" ref="BW9:CD9" si="6">BW10+BW11+BW12+BW13+BW14+BW15+BW16+BW17+BW18+BW19+BW20</f>
        <v>15</v>
      </c>
      <c r="BX9" s="98">
        <f t="shared" si="6"/>
        <v>3</v>
      </c>
      <c r="BY9" s="98">
        <f t="shared" si="6"/>
        <v>103</v>
      </c>
      <c r="BZ9" s="98">
        <f t="shared" si="6"/>
        <v>35</v>
      </c>
      <c r="CA9" s="98">
        <f t="shared" si="6"/>
        <v>16.5</v>
      </c>
      <c r="CB9" s="98">
        <f t="shared" si="6"/>
        <v>16.5</v>
      </c>
      <c r="CC9" s="98">
        <f t="shared" si="6"/>
        <v>15</v>
      </c>
      <c r="CD9" s="98">
        <f t="shared" si="6"/>
        <v>20</v>
      </c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</row>
    <row r="10" s="31" customFormat="1" ht="26" customHeight="1" spans="1:102">
      <c r="A10" s="50" t="s">
        <v>66</v>
      </c>
      <c r="B10" s="51">
        <f>D10+AX10+BM10+BQ10</f>
        <v>12257</v>
      </c>
      <c r="C10" s="52">
        <f>F10+AZ10+BN10+BR10</f>
        <v>12520</v>
      </c>
      <c r="D10" s="51">
        <f>K10+AB10+AS10</f>
        <v>10564</v>
      </c>
      <c r="E10" s="52">
        <f>L10+AC10+AT10</f>
        <v>132.1</v>
      </c>
      <c r="F10" s="52">
        <f>M10+AD10+AU10</f>
        <v>9820</v>
      </c>
      <c r="G10" s="48">
        <f>N10+AE10+AV10</f>
        <v>115.7</v>
      </c>
      <c r="H10" s="52">
        <f>G10-E10</f>
        <v>-16.4</v>
      </c>
      <c r="I10" s="52">
        <f>H10/E10*100</f>
        <v>-12.4148372445117</v>
      </c>
      <c r="J10" s="50" t="s">
        <v>66</v>
      </c>
      <c r="K10" s="50">
        <f>O10+S10+W10</f>
        <v>5974</v>
      </c>
      <c r="L10" s="50">
        <f>P10+T10+X10</f>
        <v>59.6</v>
      </c>
      <c r="M10" s="50">
        <f>Q10+U10+Y10</f>
        <v>6000</v>
      </c>
      <c r="N10" s="50">
        <f>R10+V10+Z10</f>
        <v>60</v>
      </c>
      <c r="O10" s="50">
        <v>5951</v>
      </c>
      <c r="P10" s="52">
        <v>59.4</v>
      </c>
      <c r="Q10" s="51">
        <v>6000</v>
      </c>
      <c r="R10" s="51">
        <v>60</v>
      </c>
      <c r="S10" s="50">
        <v>0</v>
      </c>
      <c r="T10" s="50">
        <v>0</v>
      </c>
      <c r="U10" s="51"/>
      <c r="V10" s="50">
        <v>0</v>
      </c>
      <c r="W10" s="50">
        <v>23</v>
      </c>
      <c r="X10" s="50">
        <v>0.2</v>
      </c>
      <c r="Y10" s="51"/>
      <c r="Z10" s="50"/>
      <c r="AA10" s="50" t="s">
        <v>66</v>
      </c>
      <c r="AB10" s="50">
        <f>AF10+AK10+AO10</f>
        <v>1590</v>
      </c>
      <c r="AC10" s="52">
        <f>AG10+AL10+AP10</f>
        <v>13.8</v>
      </c>
      <c r="AD10" s="51">
        <f>AH10+AM10+AQ10</f>
        <v>1320</v>
      </c>
      <c r="AE10" s="52">
        <f>AI10+AN10+AR10</f>
        <v>10.2</v>
      </c>
      <c r="AF10" s="50">
        <v>0</v>
      </c>
      <c r="AG10" s="52">
        <v>0</v>
      </c>
      <c r="AH10" s="51"/>
      <c r="AI10" s="52"/>
      <c r="AJ10" s="50" t="s">
        <v>66</v>
      </c>
      <c r="AK10" s="50">
        <v>479</v>
      </c>
      <c r="AL10" s="52">
        <v>3.9</v>
      </c>
      <c r="AM10" s="51">
        <v>600</v>
      </c>
      <c r="AN10" s="52">
        <v>3</v>
      </c>
      <c r="AO10" s="50">
        <v>1111</v>
      </c>
      <c r="AP10" s="52">
        <v>9.9</v>
      </c>
      <c r="AQ10" s="51">
        <v>720</v>
      </c>
      <c r="AR10" s="52">
        <v>7.2</v>
      </c>
      <c r="AS10" s="50">
        <v>3000</v>
      </c>
      <c r="AT10" s="50">
        <v>58.7</v>
      </c>
      <c r="AU10" s="51">
        <v>2500</v>
      </c>
      <c r="AV10" s="50">
        <v>45.5</v>
      </c>
      <c r="AW10" s="50" t="s">
        <v>66</v>
      </c>
      <c r="AX10" s="51">
        <f>BD10+BI10</f>
        <v>554</v>
      </c>
      <c r="AY10" s="52">
        <f>BE10+BJ10</f>
        <v>2.4</v>
      </c>
      <c r="AZ10" s="52">
        <f>BF10+BK10</f>
        <v>700</v>
      </c>
      <c r="BA10" s="52">
        <f>BG10+BL10</f>
        <v>3.4</v>
      </c>
      <c r="BB10" s="52">
        <f>BA10-AY10</f>
        <v>1</v>
      </c>
      <c r="BC10" s="52">
        <f>BB10/AY10*100</f>
        <v>41.6666666666667</v>
      </c>
      <c r="BD10" s="51">
        <v>202</v>
      </c>
      <c r="BE10" s="52">
        <v>1.8</v>
      </c>
      <c r="BF10" s="51">
        <v>200</v>
      </c>
      <c r="BG10" s="52">
        <v>1.1</v>
      </c>
      <c r="BH10" s="50" t="s">
        <v>66</v>
      </c>
      <c r="BI10" s="51">
        <v>352</v>
      </c>
      <c r="BJ10" s="52">
        <v>0.6</v>
      </c>
      <c r="BK10" s="52">
        <v>500</v>
      </c>
      <c r="BL10" s="52">
        <v>2.3</v>
      </c>
      <c r="BM10" s="51">
        <v>507</v>
      </c>
      <c r="BN10" s="52">
        <v>1000</v>
      </c>
      <c r="BO10" s="51">
        <v>500</v>
      </c>
      <c r="BP10" s="52">
        <v>67</v>
      </c>
      <c r="BQ10" s="51">
        <v>632</v>
      </c>
      <c r="BR10" s="51">
        <v>1000</v>
      </c>
      <c r="BS10" s="50" t="s">
        <v>66</v>
      </c>
      <c r="BT10" s="90">
        <v>100</v>
      </c>
      <c r="BU10" s="81">
        <v>95</v>
      </c>
      <c r="BV10" s="98">
        <v>1</v>
      </c>
      <c r="BW10" s="98">
        <v>0.1</v>
      </c>
      <c r="BX10" s="75">
        <v>0.18</v>
      </c>
      <c r="BY10" s="52">
        <f>BZ10+CA10+CB10+CC10+CD10</f>
        <v>4.8</v>
      </c>
      <c r="BZ10" s="98">
        <v>1.8</v>
      </c>
      <c r="CA10" s="98">
        <v>0.7</v>
      </c>
      <c r="CB10" s="98">
        <v>0.8</v>
      </c>
      <c r="CC10" s="98">
        <v>0.5</v>
      </c>
      <c r="CD10" s="52">
        <v>1</v>
      </c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</row>
    <row r="11" s="31" customFormat="1" ht="26" customHeight="1" spans="1:102">
      <c r="A11" s="50" t="s">
        <v>67</v>
      </c>
      <c r="B11" s="51">
        <f t="shared" ref="B11:B20" si="7">D11+AX11+BM11+BQ11</f>
        <v>131264</v>
      </c>
      <c r="C11" s="52">
        <f t="shared" ref="C11:C20" si="8">F11+AZ11+BN11+BR11</f>
        <v>108000</v>
      </c>
      <c r="D11" s="51">
        <f t="shared" ref="D11:D20" si="9">K11+AB11+AS11</f>
        <v>110121</v>
      </c>
      <c r="E11" s="52">
        <f t="shared" ref="E11:E20" si="10">L11+AC11+AT11</f>
        <v>1668.2</v>
      </c>
      <c r="F11" s="52">
        <f t="shared" ref="F11:F20" si="11">M11+AD11+AU11</f>
        <v>81300</v>
      </c>
      <c r="G11" s="48">
        <f t="shared" ref="G11:G20" si="12">N11+AE11+AV11</f>
        <v>1289.5</v>
      </c>
      <c r="H11" s="52">
        <f t="shared" ref="H11:H20" si="13">G11-E11</f>
        <v>-378.7</v>
      </c>
      <c r="I11" s="52">
        <f t="shared" ref="I11:I20" si="14">H11/E11*100</f>
        <v>-22.7011149742237</v>
      </c>
      <c r="J11" s="50" t="s">
        <v>67</v>
      </c>
      <c r="K11" s="50">
        <f t="shared" ref="K11:K20" si="15">O11+S11+W11</f>
        <v>13984</v>
      </c>
      <c r="L11" s="50">
        <f t="shared" ref="L11:L20" si="16">P11+T11+X11</f>
        <v>119</v>
      </c>
      <c r="M11" s="50">
        <f t="shared" ref="M11:M20" si="17">Q11+U11+Y11</f>
        <v>17100</v>
      </c>
      <c r="N11" s="50">
        <f t="shared" ref="N11:N20" si="18">R11+V11+Z11</f>
        <v>172.5</v>
      </c>
      <c r="O11" s="50">
        <v>13984</v>
      </c>
      <c r="P11" s="52">
        <v>119</v>
      </c>
      <c r="Q11" s="51">
        <v>17000</v>
      </c>
      <c r="R11" s="51">
        <v>170</v>
      </c>
      <c r="S11" s="50">
        <v>0</v>
      </c>
      <c r="T11" s="50">
        <v>0</v>
      </c>
      <c r="U11" s="51">
        <v>100</v>
      </c>
      <c r="V11" s="50">
        <v>2.5</v>
      </c>
      <c r="W11" s="50">
        <v>0</v>
      </c>
      <c r="X11" s="50"/>
      <c r="Y11" s="51"/>
      <c r="Z11" s="50"/>
      <c r="AA11" s="50" t="s">
        <v>67</v>
      </c>
      <c r="AB11" s="50">
        <f t="shared" ref="AB11:AB20" si="19">AF11+AK11+AO11</f>
        <v>526</v>
      </c>
      <c r="AC11" s="52">
        <f t="shared" ref="AC11:AC20" si="20">AG11+AL11+AP11</f>
        <v>3.9</v>
      </c>
      <c r="AD11" s="51">
        <f t="shared" ref="AD11:AD20" si="21">AH11+AM11+AQ11</f>
        <v>3200</v>
      </c>
      <c r="AE11" s="52">
        <f t="shared" ref="AE11:AE20" si="22">AI11+AN11+AR11</f>
        <v>17</v>
      </c>
      <c r="AF11" s="50">
        <v>10</v>
      </c>
      <c r="AG11" s="52">
        <v>0.1</v>
      </c>
      <c r="AH11" s="51"/>
      <c r="AI11" s="52"/>
      <c r="AJ11" s="50" t="s">
        <v>67</v>
      </c>
      <c r="AK11" s="50">
        <v>306</v>
      </c>
      <c r="AL11" s="52">
        <v>3</v>
      </c>
      <c r="AM11" s="51">
        <v>3000</v>
      </c>
      <c r="AN11" s="52">
        <v>15</v>
      </c>
      <c r="AO11" s="50">
        <v>210</v>
      </c>
      <c r="AP11" s="52">
        <v>0.8</v>
      </c>
      <c r="AQ11" s="51">
        <v>200</v>
      </c>
      <c r="AR11" s="52">
        <v>2</v>
      </c>
      <c r="AS11" s="50">
        <v>95611</v>
      </c>
      <c r="AT11" s="50">
        <v>1545.3</v>
      </c>
      <c r="AU11" s="51">
        <v>61000</v>
      </c>
      <c r="AV11" s="50">
        <v>1100</v>
      </c>
      <c r="AW11" s="50" t="s">
        <v>67</v>
      </c>
      <c r="AX11" s="51">
        <f t="shared" ref="AX11:AX20" si="23">BD11+BI11</f>
        <v>53</v>
      </c>
      <c r="AY11" s="52">
        <f t="shared" ref="AY11:AY20" si="24">BE11+BJ11</f>
        <v>0.2</v>
      </c>
      <c r="AZ11" s="52">
        <f t="shared" ref="AZ11:AZ20" si="25">BF11+BK11</f>
        <v>100</v>
      </c>
      <c r="BA11" s="52">
        <f t="shared" ref="BA11:BA20" si="26">BG11+BL11</f>
        <v>0.5</v>
      </c>
      <c r="BB11" s="52">
        <f t="shared" ref="BB11:BB20" si="27">BA11-AY11</f>
        <v>0.3</v>
      </c>
      <c r="BC11" s="52">
        <f t="shared" ref="BC11:BC20" si="28">BB11/AY11*100</f>
        <v>150</v>
      </c>
      <c r="BD11" s="51">
        <v>53</v>
      </c>
      <c r="BE11" s="52">
        <v>0.2</v>
      </c>
      <c r="BF11" s="51">
        <v>0</v>
      </c>
      <c r="BG11" s="52">
        <v>0</v>
      </c>
      <c r="BH11" s="50" t="s">
        <v>67</v>
      </c>
      <c r="BI11" s="51">
        <v>0</v>
      </c>
      <c r="BJ11" s="52">
        <v>0</v>
      </c>
      <c r="BK11" s="52">
        <v>100</v>
      </c>
      <c r="BL11" s="52">
        <v>0.5</v>
      </c>
      <c r="BM11" s="51">
        <v>21090</v>
      </c>
      <c r="BN11" s="52">
        <v>26500</v>
      </c>
      <c r="BO11" s="51">
        <v>23000</v>
      </c>
      <c r="BP11" s="52">
        <v>3105</v>
      </c>
      <c r="BQ11" s="51"/>
      <c r="BR11" s="51">
        <v>100</v>
      </c>
      <c r="BS11" s="50" t="s">
        <v>67</v>
      </c>
      <c r="BT11" s="90">
        <v>100</v>
      </c>
      <c r="BU11" s="81">
        <v>95</v>
      </c>
      <c r="BV11" s="98">
        <v>4.5</v>
      </c>
      <c r="BW11" s="98">
        <v>6.8</v>
      </c>
      <c r="BX11" s="75">
        <v>0.05</v>
      </c>
      <c r="BY11" s="52">
        <f t="shared" ref="BY11:BY20" si="29">BZ11+CA11+CB11+CC11+CD11</f>
        <v>33.8</v>
      </c>
      <c r="BZ11" s="98">
        <v>12.9</v>
      </c>
      <c r="CA11" s="98">
        <v>5.8</v>
      </c>
      <c r="CB11" s="98">
        <v>5.9</v>
      </c>
      <c r="CC11" s="98">
        <v>3.2</v>
      </c>
      <c r="CD11" s="52">
        <v>6</v>
      </c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</row>
    <row r="12" s="31" customFormat="1" ht="26" customHeight="1" spans="1:102">
      <c r="A12" s="50" t="s">
        <v>68</v>
      </c>
      <c r="B12" s="51">
        <f t="shared" si="7"/>
        <v>51791</v>
      </c>
      <c r="C12" s="52">
        <f t="shared" si="8"/>
        <v>55200</v>
      </c>
      <c r="D12" s="51">
        <f t="shared" si="9"/>
        <v>22850</v>
      </c>
      <c r="E12" s="52">
        <f t="shared" si="10"/>
        <v>365</v>
      </c>
      <c r="F12" s="52">
        <f t="shared" si="11"/>
        <v>20200</v>
      </c>
      <c r="G12" s="48">
        <f t="shared" si="12"/>
        <v>268</v>
      </c>
      <c r="H12" s="52">
        <f t="shared" si="13"/>
        <v>-97</v>
      </c>
      <c r="I12" s="52">
        <f t="shared" si="14"/>
        <v>-26.5753424657534</v>
      </c>
      <c r="J12" s="50" t="s">
        <v>68</v>
      </c>
      <c r="K12" s="50">
        <f t="shared" si="15"/>
        <v>6100</v>
      </c>
      <c r="L12" s="50">
        <f t="shared" si="16"/>
        <v>57.7</v>
      </c>
      <c r="M12" s="50">
        <f t="shared" si="17"/>
        <v>8200</v>
      </c>
      <c r="N12" s="50">
        <f t="shared" si="18"/>
        <v>85</v>
      </c>
      <c r="O12" s="50">
        <v>5298</v>
      </c>
      <c r="P12" s="52">
        <v>48.6</v>
      </c>
      <c r="Q12" s="51">
        <v>8000</v>
      </c>
      <c r="R12" s="51">
        <v>80</v>
      </c>
      <c r="S12" s="50">
        <v>233</v>
      </c>
      <c r="T12" s="50">
        <v>5.2</v>
      </c>
      <c r="U12" s="51">
        <v>200</v>
      </c>
      <c r="V12" s="50">
        <v>5</v>
      </c>
      <c r="W12" s="50">
        <v>569</v>
      </c>
      <c r="X12" s="50">
        <v>3.9</v>
      </c>
      <c r="Y12" s="51"/>
      <c r="Z12" s="50"/>
      <c r="AA12" s="50" t="s">
        <v>68</v>
      </c>
      <c r="AB12" s="50">
        <f t="shared" si="19"/>
        <v>3706</v>
      </c>
      <c r="AC12" s="52">
        <f t="shared" si="20"/>
        <v>23.9</v>
      </c>
      <c r="AD12" s="51">
        <f t="shared" si="21"/>
        <v>3000</v>
      </c>
      <c r="AE12" s="52">
        <f t="shared" si="22"/>
        <v>20</v>
      </c>
      <c r="AF12" s="50">
        <v>0</v>
      </c>
      <c r="AG12" s="52">
        <v>0</v>
      </c>
      <c r="AH12" s="51"/>
      <c r="AI12" s="52"/>
      <c r="AJ12" s="50" t="s">
        <v>68</v>
      </c>
      <c r="AK12" s="50">
        <v>1518</v>
      </c>
      <c r="AL12" s="52">
        <v>8.8</v>
      </c>
      <c r="AM12" s="51">
        <v>2000</v>
      </c>
      <c r="AN12" s="52">
        <v>10</v>
      </c>
      <c r="AO12" s="50">
        <v>2188</v>
      </c>
      <c r="AP12" s="52">
        <v>15.1</v>
      </c>
      <c r="AQ12" s="51">
        <v>1000</v>
      </c>
      <c r="AR12" s="52">
        <v>10</v>
      </c>
      <c r="AS12" s="50">
        <v>13044</v>
      </c>
      <c r="AT12" s="50">
        <v>283.4</v>
      </c>
      <c r="AU12" s="51">
        <v>9000</v>
      </c>
      <c r="AV12" s="50">
        <v>163</v>
      </c>
      <c r="AW12" s="50" t="s">
        <v>68</v>
      </c>
      <c r="AX12" s="51">
        <f t="shared" si="23"/>
        <v>2029</v>
      </c>
      <c r="AY12" s="52">
        <f t="shared" si="24"/>
        <v>10.7</v>
      </c>
      <c r="AZ12" s="52">
        <f t="shared" si="25"/>
        <v>2000</v>
      </c>
      <c r="BA12" s="52">
        <f t="shared" si="26"/>
        <v>10</v>
      </c>
      <c r="BB12" s="52">
        <f t="shared" si="27"/>
        <v>-0.699999999999999</v>
      </c>
      <c r="BC12" s="52">
        <f t="shared" si="28"/>
        <v>-6.54205607476635</v>
      </c>
      <c r="BD12" s="51">
        <v>992</v>
      </c>
      <c r="BE12" s="52">
        <v>4.6</v>
      </c>
      <c r="BF12" s="51">
        <v>1000</v>
      </c>
      <c r="BG12" s="52">
        <v>5.3</v>
      </c>
      <c r="BH12" s="50" t="s">
        <v>68</v>
      </c>
      <c r="BI12" s="51">
        <v>1037</v>
      </c>
      <c r="BJ12" s="52">
        <v>6.1</v>
      </c>
      <c r="BK12" s="52">
        <v>1000</v>
      </c>
      <c r="BL12" s="52">
        <v>4.7</v>
      </c>
      <c r="BM12" s="51">
        <v>25049</v>
      </c>
      <c r="BN12" s="52">
        <v>31000</v>
      </c>
      <c r="BO12" s="51">
        <v>27000</v>
      </c>
      <c r="BP12" s="52">
        <v>3645</v>
      </c>
      <c r="BQ12" s="51">
        <v>1863</v>
      </c>
      <c r="BR12" s="51">
        <v>2000</v>
      </c>
      <c r="BS12" s="50" t="s">
        <v>68</v>
      </c>
      <c r="BT12" s="90">
        <v>100</v>
      </c>
      <c r="BU12" s="81">
        <v>95</v>
      </c>
      <c r="BV12" s="98">
        <v>2</v>
      </c>
      <c r="BW12" s="98">
        <v>2.6</v>
      </c>
      <c r="BX12" s="75">
        <v>0.27</v>
      </c>
      <c r="BY12" s="52">
        <f t="shared" si="29"/>
        <v>11.5</v>
      </c>
      <c r="BZ12" s="98">
        <v>2.6</v>
      </c>
      <c r="CA12" s="98">
        <v>2.7</v>
      </c>
      <c r="CB12" s="98">
        <v>2.1</v>
      </c>
      <c r="CC12" s="98">
        <v>2.2</v>
      </c>
      <c r="CD12" s="52">
        <v>1.9</v>
      </c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</row>
    <row r="13" s="31" customFormat="1" ht="26" customHeight="1" spans="1:102">
      <c r="A13" s="50" t="s">
        <v>69</v>
      </c>
      <c r="B13" s="51">
        <f t="shared" si="7"/>
        <v>39834</v>
      </c>
      <c r="C13" s="52">
        <f t="shared" si="8"/>
        <v>37000</v>
      </c>
      <c r="D13" s="51">
        <f t="shared" si="9"/>
        <v>23824</v>
      </c>
      <c r="E13" s="52">
        <f t="shared" si="10"/>
        <v>209</v>
      </c>
      <c r="F13" s="52">
        <f t="shared" si="11"/>
        <v>20600</v>
      </c>
      <c r="G13" s="48">
        <f t="shared" si="12"/>
        <v>240.5</v>
      </c>
      <c r="H13" s="52">
        <f t="shared" si="13"/>
        <v>31.5</v>
      </c>
      <c r="I13" s="52">
        <f t="shared" si="14"/>
        <v>15.0717703349282</v>
      </c>
      <c r="J13" s="50" t="s">
        <v>69</v>
      </c>
      <c r="K13" s="50">
        <f t="shared" si="15"/>
        <v>12020</v>
      </c>
      <c r="L13" s="50">
        <f t="shared" si="16"/>
        <v>113.4</v>
      </c>
      <c r="M13" s="50">
        <f t="shared" si="17"/>
        <v>12000</v>
      </c>
      <c r="N13" s="50">
        <f t="shared" si="18"/>
        <v>135</v>
      </c>
      <c r="O13" s="58">
        <v>11020</v>
      </c>
      <c r="P13" s="59">
        <v>86.2</v>
      </c>
      <c r="Q13" s="51">
        <v>11000</v>
      </c>
      <c r="R13" s="51">
        <v>110</v>
      </c>
      <c r="S13" s="51">
        <v>1000</v>
      </c>
      <c r="T13" s="52">
        <v>27.2</v>
      </c>
      <c r="U13" s="51">
        <v>1000</v>
      </c>
      <c r="V13" s="50">
        <v>25</v>
      </c>
      <c r="W13" s="51">
        <v>0</v>
      </c>
      <c r="X13" s="52"/>
      <c r="Y13" s="51"/>
      <c r="Z13" s="50"/>
      <c r="AA13" s="50" t="s">
        <v>69</v>
      </c>
      <c r="AB13" s="50">
        <f t="shared" si="19"/>
        <v>8304</v>
      </c>
      <c r="AC13" s="52">
        <f t="shared" si="20"/>
        <v>37.5</v>
      </c>
      <c r="AD13" s="51">
        <f t="shared" si="21"/>
        <v>4600</v>
      </c>
      <c r="AE13" s="52">
        <f t="shared" si="22"/>
        <v>33.5</v>
      </c>
      <c r="AF13" s="51">
        <v>500</v>
      </c>
      <c r="AG13" s="52">
        <v>2.4</v>
      </c>
      <c r="AH13" s="51">
        <v>500</v>
      </c>
      <c r="AI13" s="52">
        <v>3</v>
      </c>
      <c r="AJ13" s="50" t="s">
        <v>69</v>
      </c>
      <c r="AK13" s="51">
        <v>2800</v>
      </c>
      <c r="AL13" s="52">
        <v>13.4</v>
      </c>
      <c r="AM13" s="51">
        <v>2100</v>
      </c>
      <c r="AN13" s="52">
        <v>10.5</v>
      </c>
      <c r="AO13" s="51">
        <v>5004</v>
      </c>
      <c r="AP13" s="52">
        <v>21.7</v>
      </c>
      <c r="AQ13" s="51">
        <v>2000</v>
      </c>
      <c r="AR13" s="52">
        <v>20</v>
      </c>
      <c r="AS13" s="51">
        <v>3500</v>
      </c>
      <c r="AT13" s="52">
        <v>58.1</v>
      </c>
      <c r="AU13" s="51">
        <v>4000</v>
      </c>
      <c r="AV13" s="50">
        <v>72</v>
      </c>
      <c r="AW13" s="50" t="s">
        <v>69</v>
      </c>
      <c r="AX13" s="51">
        <f t="shared" si="23"/>
        <v>4310</v>
      </c>
      <c r="AY13" s="52">
        <f t="shared" si="24"/>
        <v>17.5</v>
      </c>
      <c r="AZ13" s="52">
        <f t="shared" si="25"/>
        <v>4200</v>
      </c>
      <c r="BA13" s="52">
        <f t="shared" si="26"/>
        <v>20.4</v>
      </c>
      <c r="BB13" s="52">
        <f t="shared" si="27"/>
        <v>2.9</v>
      </c>
      <c r="BC13" s="52">
        <f t="shared" si="28"/>
        <v>16.5714285714286</v>
      </c>
      <c r="BD13" s="51">
        <v>1210</v>
      </c>
      <c r="BE13" s="52">
        <v>4.3</v>
      </c>
      <c r="BF13" s="51">
        <v>1200</v>
      </c>
      <c r="BG13" s="52">
        <v>6.4</v>
      </c>
      <c r="BH13" s="50" t="s">
        <v>69</v>
      </c>
      <c r="BI13" s="51">
        <v>3100</v>
      </c>
      <c r="BJ13" s="52">
        <v>13.2</v>
      </c>
      <c r="BK13" s="52">
        <v>3000</v>
      </c>
      <c r="BL13" s="52">
        <v>14</v>
      </c>
      <c r="BM13" s="51">
        <v>6500</v>
      </c>
      <c r="BN13" s="52">
        <v>7000</v>
      </c>
      <c r="BO13" s="51">
        <v>6000</v>
      </c>
      <c r="BP13" s="52">
        <v>810</v>
      </c>
      <c r="BQ13" s="51">
        <v>5200</v>
      </c>
      <c r="BR13" s="51">
        <v>5200</v>
      </c>
      <c r="BS13" s="50" t="s">
        <v>69</v>
      </c>
      <c r="BT13" s="90">
        <v>100</v>
      </c>
      <c r="BU13" s="81">
        <v>95</v>
      </c>
      <c r="BV13" s="52">
        <v>2.1</v>
      </c>
      <c r="BW13" s="52">
        <v>0.7</v>
      </c>
      <c r="BX13" s="75">
        <v>0.55</v>
      </c>
      <c r="BY13" s="52">
        <f t="shared" si="29"/>
        <v>12.6</v>
      </c>
      <c r="BZ13" s="52">
        <v>3.8</v>
      </c>
      <c r="CA13" s="52">
        <v>2.8</v>
      </c>
      <c r="CB13" s="52">
        <v>2</v>
      </c>
      <c r="CC13" s="52">
        <v>1.5</v>
      </c>
      <c r="CD13" s="52">
        <v>2.5</v>
      </c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</row>
    <row r="14" s="31" customFormat="1" ht="26" customHeight="1" spans="1:102">
      <c r="A14" s="50" t="s">
        <v>70</v>
      </c>
      <c r="B14" s="51">
        <f t="shared" si="7"/>
        <v>17546</v>
      </c>
      <c r="C14" s="52">
        <f t="shared" si="8"/>
        <v>18200</v>
      </c>
      <c r="D14" s="51">
        <f t="shared" si="9"/>
        <v>13450</v>
      </c>
      <c r="E14" s="52">
        <f t="shared" si="10"/>
        <v>129.3</v>
      </c>
      <c r="F14" s="52">
        <f t="shared" si="11"/>
        <v>13200</v>
      </c>
      <c r="G14" s="48">
        <f t="shared" si="12"/>
        <v>130.3</v>
      </c>
      <c r="H14" s="52">
        <f t="shared" si="13"/>
        <v>1</v>
      </c>
      <c r="I14" s="52">
        <f t="shared" si="14"/>
        <v>0.773395204949729</v>
      </c>
      <c r="J14" s="50" t="s">
        <v>70</v>
      </c>
      <c r="K14" s="50">
        <f t="shared" si="15"/>
        <v>6750</v>
      </c>
      <c r="L14" s="50">
        <f t="shared" si="16"/>
        <v>73</v>
      </c>
      <c r="M14" s="50">
        <f t="shared" si="17"/>
        <v>10300</v>
      </c>
      <c r="N14" s="50">
        <f t="shared" si="18"/>
        <v>107.5</v>
      </c>
      <c r="O14" s="60">
        <v>6600</v>
      </c>
      <c r="P14" s="61">
        <v>66.7</v>
      </c>
      <c r="Q14" s="67">
        <v>10000</v>
      </c>
      <c r="R14" s="51">
        <v>100</v>
      </c>
      <c r="S14" s="51">
        <v>150</v>
      </c>
      <c r="T14" s="52">
        <v>6.3</v>
      </c>
      <c r="U14" s="51">
        <v>300</v>
      </c>
      <c r="V14" s="50">
        <v>7.5</v>
      </c>
      <c r="W14" s="51">
        <v>0</v>
      </c>
      <c r="X14" s="52"/>
      <c r="Y14" s="51"/>
      <c r="Z14" s="50"/>
      <c r="AA14" s="50" t="s">
        <v>70</v>
      </c>
      <c r="AB14" s="50">
        <f t="shared" si="19"/>
        <v>6400</v>
      </c>
      <c r="AC14" s="52">
        <f t="shared" si="20"/>
        <v>49.1</v>
      </c>
      <c r="AD14" s="51">
        <f t="shared" si="21"/>
        <v>2600</v>
      </c>
      <c r="AE14" s="52">
        <f t="shared" si="22"/>
        <v>17.3</v>
      </c>
      <c r="AF14" s="51"/>
      <c r="AG14" s="52">
        <v>0</v>
      </c>
      <c r="AH14" s="51">
        <v>300</v>
      </c>
      <c r="AI14" s="52">
        <v>1.8</v>
      </c>
      <c r="AJ14" s="50" t="s">
        <v>70</v>
      </c>
      <c r="AK14" s="51">
        <v>5200</v>
      </c>
      <c r="AL14" s="52">
        <v>39</v>
      </c>
      <c r="AM14" s="51">
        <v>1500</v>
      </c>
      <c r="AN14" s="52">
        <v>7.5</v>
      </c>
      <c r="AO14" s="51">
        <v>1200</v>
      </c>
      <c r="AP14" s="52">
        <v>10.1</v>
      </c>
      <c r="AQ14" s="51">
        <v>800</v>
      </c>
      <c r="AR14" s="52">
        <v>8</v>
      </c>
      <c r="AS14" s="51">
        <v>300</v>
      </c>
      <c r="AT14" s="52">
        <v>7.2</v>
      </c>
      <c r="AU14" s="51">
        <v>300</v>
      </c>
      <c r="AV14" s="50">
        <v>5.5</v>
      </c>
      <c r="AW14" s="50" t="s">
        <v>70</v>
      </c>
      <c r="AX14" s="51">
        <f t="shared" si="23"/>
        <v>80</v>
      </c>
      <c r="AY14" s="52">
        <f t="shared" si="24"/>
        <v>0.4</v>
      </c>
      <c r="AZ14" s="52">
        <f t="shared" si="25"/>
        <v>700</v>
      </c>
      <c r="BA14" s="52">
        <f t="shared" si="26"/>
        <v>3.5</v>
      </c>
      <c r="BB14" s="52">
        <f t="shared" si="27"/>
        <v>3.1</v>
      </c>
      <c r="BC14" s="52">
        <f t="shared" si="28"/>
        <v>775</v>
      </c>
      <c r="BD14" s="51"/>
      <c r="BE14" s="52">
        <v>0</v>
      </c>
      <c r="BF14" s="51">
        <v>300</v>
      </c>
      <c r="BG14" s="52">
        <v>1.6</v>
      </c>
      <c r="BH14" s="50" t="s">
        <v>70</v>
      </c>
      <c r="BI14" s="51">
        <v>80</v>
      </c>
      <c r="BJ14" s="52">
        <v>0.4</v>
      </c>
      <c r="BK14" s="52">
        <v>400</v>
      </c>
      <c r="BL14" s="52">
        <v>1.9</v>
      </c>
      <c r="BM14" s="51">
        <v>4016</v>
      </c>
      <c r="BN14" s="52">
        <v>4100</v>
      </c>
      <c r="BO14" s="51">
        <v>3400</v>
      </c>
      <c r="BP14" s="52">
        <v>459</v>
      </c>
      <c r="BQ14" s="51">
        <v>0</v>
      </c>
      <c r="BR14" s="91">
        <v>200</v>
      </c>
      <c r="BS14" s="50" t="s">
        <v>70</v>
      </c>
      <c r="BT14" s="90">
        <v>100</v>
      </c>
      <c r="BU14" s="81">
        <v>95</v>
      </c>
      <c r="BV14" s="52">
        <v>1</v>
      </c>
      <c r="BW14" s="52">
        <v>0.5</v>
      </c>
      <c r="BX14" s="75">
        <v>0.2</v>
      </c>
      <c r="BY14" s="52">
        <f t="shared" si="29"/>
        <v>5.8</v>
      </c>
      <c r="BZ14" s="52">
        <v>1.6</v>
      </c>
      <c r="CA14" s="52">
        <v>1.1</v>
      </c>
      <c r="CB14" s="52">
        <v>1</v>
      </c>
      <c r="CC14" s="52">
        <v>1</v>
      </c>
      <c r="CD14" s="52">
        <v>1.1</v>
      </c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</row>
    <row r="15" s="31" customFormat="1" ht="26" customHeight="1" spans="1:102">
      <c r="A15" s="50" t="s">
        <v>71</v>
      </c>
      <c r="B15" s="51">
        <f t="shared" si="7"/>
        <v>19557</v>
      </c>
      <c r="C15" s="52">
        <f t="shared" si="8"/>
        <v>19200</v>
      </c>
      <c r="D15" s="51">
        <f t="shared" si="9"/>
        <v>12807</v>
      </c>
      <c r="E15" s="52">
        <f t="shared" si="10"/>
        <v>185.4</v>
      </c>
      <c r="F15" s="52">
        <f t="shared" si="11"/>
        <v>12100</v>
      </c>
      <c r="G15" s="48">
        <f t="shared" si="12"/>
        <v>154.2</v>
      </c>
      <c r="H15" s="52">
        <f t="shared" si="13"/>
        <v>-31.2</v>
      </c>
      <c r="I15" s="52">
        <f t="shared" si="14"/>
        <v>-16.8284789644013</v>
      </c>
      <c r="J15" s="50" t="s">
        <v>71</v>
      </c>
      <c r="K15" s="50">
        <f t="shared" si="15"/>
        <v>9029</v>
      </c>
      <c r="L15" s="50">
        <f t="shared" si="16"/>
        <v>151.7</v>
      </c>
      <c r="M15" s="50">
        <f t="shared" si="17"/>
        <v>9000</v>
      </c>
      <c r="N15" s="50">
        <f t="shared" si="18"/>
        <v>127.5</v>
      </c>
      <c r="O15" s="58">
        <v>6523</v>
      </c>
      <c r="P15" s="59">
        <v>66.5</v>
      </c>
      <c r="Q15" s="51">
        <v>6500</v>
      </c>
      <c r="R15" s="51">
        <v>65</v>
      </c>
      <c r="S15" s="51">
        <v>2506</v>
      </c>
      <c r="T15" s="52">
        <v>85.2</v>
      </c>
      <c r="U15" s="51">
        <v>2500</v>
      </c>
      <c r="V15" s="50">
        <v>62.5</v>
      </c>
      <c r="W15" s="51">
        <v>0</v>
      </c>
      <c r="X15" s="52"/>
      <c r="Y15" s="51"/>
      <c r="Z15" s="50"/>
      <c r="AA15" s="50" t="s">
        <v>71</v>
      </c>
      <c r="AB15" s="50">
        <f t="shared" si="19"/>
        <v>3149</v>
      </c>
      <c r="AC15" s="52">
        <f t="shared" si="20"/>
        <v>21.4</v>
      </c>
      <c r="AD15" s="51">
        <f t="shared" si="21"/>
        <v>2500</v>
      </c>
      <c r="AE15" s="52">
        <f t="shared" si="22"/>
        <v>15.7</v>
      </c>
      <c r="AF15" s="51">
        <v>1215</v>
      </c>
      <c r="AG15" s="52">
        <v>7.3</v>
      </c>
      <c r="AH15" s="51">
        <v>1200</v>
      </c>
      <c r="AI15" s="52">
        <v>7.2</v>
      </c>
      <c r="AJ15" s="50" t="s">
        <v>71</v>
      </c>
      <c r="AK15" s="51">
        <v>910</v>
      </c>
      <c r="AL15" s="52">
        <v>6.8</v>
      </c>
      <c r="AM15" s="51">
        <v>900</v>
      </c>
      <c r="AN15" s="52">
        <v>4.5</v>
      </c>
      <c r="AO15" s="51">
        <v>1024</v>
      </c>
      <c r="AP15" s="52">
        <v>7.3</v>
      </c>
      <c r="AQ15" s="51">
        <v>400</v>
      </c>
      <c r="AR15" s="52">
        <v>4</v>
      </c>
      <c r="AS15" s="51">
        <v>629</v>
      </c>
      <c r="AT15" s="52">
        <v>12.3</v>
      </c>
      <c r="AU15" s="51">
        <v>600</v>
      </c>
      <c r="AV15" s="50">
        <v>11</v>
      </c>
      <c r="AW15" s="50" t="s">
        <v>71</v>
      </c>
      <c r="AX15" s="51">
        <f t="shared" si="23"/>
        <v>4225</v>
      </c>
      <c r="AY15" s="52">
        <f t="shared" si="24"/>
        <v>23.8</v>
      </c>
      <c r="AZ15" s="52">
        <f t="shared" si="25"/>
        <v>4200</v>
      </c>
      <c r="BA15" s="52">
        <f t="shared" si="26"/>
        <v>21.6</v>
      </c>
      <c r="BB15" s="52">
        <f t="shared" si="27"/>
        <v>-2.2</v>
      </c>
      <c r="BC15" s="52">
        <f t="shared" si="28"/>
        <v>-9.24369747899159</v>
      </c>
      <c r="BD15" s="51">
        <v>3014</v>
      </c>
      <c r="BE15" s="52">
        <v>18.1</v>
      </c>
      <c r="BF15" s="51">
        <v>3000</v>
      </c>
      <c r="BG15" s="52">
        <v>16</v>
      </c>
      <c r="BH15" s="50" t="s">
        <v>71</v>
      </c>
      <c r="BI15" s="51">
        <v>1211</v>
      </c>
      <c r="BJ15" s="52">
        <v>5.7</v>
      </c>
      <c r="BK15" s="52">
        <v>1200</v>
      </c>
      <c r="BL15" s="52">
        <v>5.6</v>
      </c>
      <c r="BM15" s="51">
        <v>2016</v>
      </c>
      <c r="BN15" s="52">
        <v>2400</v>
      </c>
      <c r="BO15" s="51">
        <v>2000</v>
      </c>
      <c r="BP15" s="52">
        <v>270</v>
      </c>
      <c r="BQ15" s="51">
        <v>509</v>
      </c>
      <c r="BR15" s="51">
        <v>500</v>
      </c>
      <c r="BS15" s="50" t="s">
        <v>71</v>
      </c>
      <c r="BT15" s="90">
        <v>100</v>
      </c>
      <c r="BU15" s="81">
        <v>95</v>
      </c>
      <c r="BV15" s="52">
        <v>0.7</v>
      </c>
      <c r="BW15" s="52">
        <v>0.4</v>
      </c>
      <c r="BX15" s="75">
        <v>0.3</v>
      </c>
      <c r="BY15" s="52">
        <f t="shared" si="29"/>
        <v>1.9</v>
      </c>
      <c r="BZ15" s="52">
        <v>0.5</v>
      </c>
      <c r="CA15" s="52">
        <v>0.3</v>
      </c>
      <c r="CB15" s="52">
        <v>0.1</v>
      </c>
      <c r="CC15" s="52">
        <v>0.7</v>
      </c>
      <c r="CD15" s="52">
        <v>0.3</v>
      </c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</row>
    <row r="16" s="31" customFormat="1" ht="26" customHeight="1" spans="1:102">
      <c r="A16" s="50" t="s">
        <v>72</v>
      </c>
      <c r="B16" s="51">
        <f t="shared" si="7"/>
        <v>31518</v>
      </c>
      <c r="C16" s="52">
        <f t="shared" si="8"/>
        <v>33700</v>
      </c>
      <c r="D16" s="51">
        <f t="shared" si="9"/>
        <v>16313</v>
      </c>
      <c r="E16" s="52">
        <f t="shared" si="10"/>
        <v>172</v>
      </c>
      <c r="F16" s="52">
        <f t="shared" si="11"/>
        <v>14200</v>
      </c>
      <c r="G16" s="48">
        <f t="shared" si="12"/>
        <v>143.9</v>
      </c>
      <c r="H16" s="52">
        <f t="shared" si="13"/>
        <v>-28.1</v>
      </c>
      <c r="I16" s="52">
        <f t="shared" si="14"/>
        <v>-16.3372093023256</v>
      </c>
      <c r="J16" s="50" t="s">
        <v>72</v>
      </c>
      <c r="K16" s="50">
        <f t="shared" si="15"/>
        <v>10530</v>
      </c>
      <c r="L16" s="50">
        <f t="shared" si="16"/>
        <v>128.2</v>
      </c>
      <c r="M16" s="50">
        <f t="shared" si="17"/>
        <v>10500</v>
      </c>
      <c r="N16" s="50">
        <f t="shared" si="18"/>
        <v>112.5</v>
      </c>
      <c r="O16" s="58">
        <v>10403</v>
      </c>
      <c r="P16" s="59">
        <v>127.3</v>
      </c>
      <c r="Q16" s="51">
        <v>10000</v>
      </c>
      <c r="R16" s="51">
        <v>100</v>
      </c>
      <c r="S16" s="51">
        <v>0</v>
      </c>
      <c r="T16" s="52">
        <v>0</v>
      </c>
      <c r="U16" s="51">
        <v>500</v>
      </c>
      <c r="V16" s="50">
        <v>12.5</v>
      </c>
      <c r="W16" s="51">
        <v>127</v>
      </c>
      <c r="X16" s="52">
        <v>0.9</v>
      </c>
      <c r="Y16" s="51"/>
      <c r="Z16" s="50"/>
      <c r="AA16" s="50" t="s">
        <v>72</v>
      </c>
      <c r="AB16" s="50">
        <f t="shared" si="19"/>
        <v>5198</v>
      </c>
      <c r="AC16" s="52">
        <f t="shared" si="20"/>
        <v>38.7</v>
      </c>
      <c r="AD16" s="51">
        <f t="shared" si="21"/>
        <v>3200</v>
      </c>
      <c r="AE16" s="52">
        <f t="shared" si="22"/>
        <v>22.4</v>
      </c>
      <c r="AF16" s="51">
        <v>291</v>
      </c>
      <c r="AG16" s="52">
        <v>1.8</v>
      </c>
      <c r="AH16" s="51">
        <v>400</v>
      </c>
      <c r="AI16" s="52">
        <v>2.4</v>
      </c>
      <c r="AJ16" s="50" t="s">
        <v>72</v>
      </c>
      <c r="AK16" s="51">
        <v>1560</v>
      </c>
      <c r="AL16" s="52">
        <v>11.5</v>
      </c>
      <c r="AM16" s="51">
        <v>1600</v>
      </c>
      <c r="AN16" s="52">
        <v>8</v>
      </c>
      <c r="AO16" s="51">
        <v>3347</v>
      </c>
      <c r="AP16" s="52">
        <v>25.4</v>
      </c>
      <c r="AQ16" s="51">
        <v>1200</v>
      </c>
      <c r="AR16" s="52">
        <v>12</v>
      </c>
      <c r="AS16" s="51">
        <v>585</v>
      </c>
      <c r="AT16" s="52">
        <v>5.1</v>
      </c>
      <c r="AU16" s="51">
        <v>500</v>
      </c>
      <c r="AV16" s="50">
        <v>9</v>
      </c>
      <c r="AW16" s="50" t="s">
        <v>72</v>
      </c>
      <c r="AX16" s="51">
        <f t="shared" si="23"/>
        <v>2127</v>
      </c>
      <c r="AY16" s="52">
        <f t="shared" si="24"/>
        <v>7.3</v>
      </c>
      <c r="AZ16" s="52">
        <f t="shared" si="25"/>
        <v>2000</v>
      </c>
      <c r="BA16" s="52">
        <f t="shared" si="26"/>
        <v>10</v>
      </c>
      <c r="BB16" s="52">
        <f t="shared" si="27"/>
        <v>2.7</v>
      </c>
      <c r="BC16" s="52">
        <f t="shared" si="28"/>
        <v>36.986301369863</v>
      </c>
      <c r="BD16" s="51">
        <v>1134</v>
      </c>
      <c r="BE16" s="52">
        <v>3</v>
      </c>
      <c r="BF16" s="51">
        <v>1000</v>
      </c>
      <c r="BG16" s="52">
        <v>5.3</v>
      </c>
      <c r="BH16" s="50" t="s">
        <v>72</v>
      </c>
      <c r="BI16" s="51">
        <v>993</v>
      </c>
      <c r="BJ16" s="52">
        <v>4.3</v>
      </c>
      <c r="BK16" s="52">
        <v>1000</v>
      </c>
      <c r="BL16" s="52">
        <v>4.7</v>
      </c>
      <c r="BM16" s="51">
        <v>11078</v>
      </c>
      <c r="BN16" s="52">
        <v>16000</v>
      </c>
      <c r="BO16" s="51">
        <v>14000</v>
      </c>
      <c r="BP16" s="52">
        <v>1890</v>
      </c>
      <c r="BQ16" s="51">
        <v>2000</v>
      </c>
      <c r="BR16" s="51">
        <v>1500</v>
      </c>
      <c r="BS16" s="50" t="s">
        <v>72</v>
      </c>
      <c r="BT16" s="90">
        <v>100</v>
      </c>
      <c r="BU16" s="81">
        <v>95</v>
      </c>
      <c r="BV16" s="52">
        <v>1.2</v>
      </c>
      <c r="BW16" s="52">
        <v>0.9</v>
      </c>
      <c r="BX16" s="75">
        <v>0.3</v>
      </c>
      <c r="BY16" s="52">
        <f t="shared" si="29"/>
        <v>4.4</v>
      </c>
      <c r="BZ16" s="52">
        <v>1.6</v>
      </c>
      <c r="CA16" s="52">
        <v>0.5</v>
      </c>
      <c r="CB16" s="52">
        <v>0.5</v>
      </c>
      <c r="CC16" s="52">
        <v>1</v>
      </c>
      <c r="CD16" s="52">
        <v>0.8</v>
      </c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</row>
    <row r="17" s="31" customFormat="1" ht="26" customHeight="1" spans="1:102">
      <c r="A17" s="50" t="s">
        <v>73</v>
      </c>
      <c r="B17" s="51">
        <f t="shared" si="7"/>
        <v>16124</v>
      </c>
      <c r="C17" s="52">
        <f t="shared" si="8"/>
        <v>15680</v>
      </c>
      <c r="D17" s="51">
        <f t="shared" si="9"/>
        <v>11591</v>
      </c>
      <c r="E17" s="52">
        <f t="shared" si="10"/>
        <v>171.4</v>
      </c>
      <c r="F17" s="52">
        <f t="shared" si="11"/>
        <v>11080</v>
      </c>
      <c r="G17" s="48">
        <f t="shared" si="12"/>
        <v>144.3</v>
      </c>
      <c r="H17" s="52">
        <f t="shared" si="13"/>
        <v>-27.1</v>
      </c>
      <c r="I17" s="52">
        <f t="shared" si="14"/>
        <v>-15.8109684947491</v>
      </c>
      <c r="J17" s="50" t="s">
        <v>73</v>
      </c>
      <c r="K17" s="50">
        <f t="shared" si="15"/>
        <v>8675</v>
      </c>
      <c r="L17" s="50">
        <f t="shared" si="16"/>
        <v>145.3</v>
      </c>
      <c r="M17" s="50">
        <f t="shared" si="17"/>
        <v>8500</v>
      </c>
      <c r="N17" s="50">
        <f t="shared" si="18"/>
        <v>122.5</v>
      </c>
      <c r="O17" s="58">
        <v>6440</v>
      </c>
      <c r="P17" s="59">
        <v>68.1</v>
      </c>
      <c r="Q17" s="51">
        <v>6000</v>
      </c>
      <c r="R17" s="51">
        <v>60</v>
      </c>
      <c r="S17" s="51">
        <v>2235</v>
      </c>
      <c r="T17" s="52">
        <v>77.2</v>
      </c>
      <c r="U17" s="51">
        <v>2500</v>
      </c>
      <c r="V17" s="50">
        <v>62.5</v>
      </c>
      <c r="W17" s="51">
        <v>0</v>
      </c>
      <c r="X17" s="52">
        <v>0</v>
      </c>
      <c r="Y17" s="51"/>
      <c r="Z17" s="50"/>
      <c r="AA17" s="50" t="s">
        <v>73</v>
      </c>
      <c r="AB17" s="50">
        <f t="shared" si="19"/>
        <v>2510</v>
      </c>
      <c r="AC17" s="52">
        <f t="shared" si="20"/>
        <v>17.9</v>
      </c>
      <c r="AD17" s="51">
        <f t="shared" si="21"/>
        <v>2080</v>
      </c>
      <c r="AE17" s="52">
        <f t="shared" si="22"/>
        <v>12.8</v>
      </c>
      <c r="AF17" s="51">
        <v>980</v>
      </c>
      <c r="AG17" s="52">
        <v>5.9</v>
      </c>
      <c r="AH17" s="51">
        <v>1000</v>
      </c>
      <c r="AI17" s="52">
        <v>6</v>
      </c>
      <c r="AJ17" s="50" t="s">
        <v>73</v>
      </c>
      <c r="AK17" s="51">
        <v>810</v>
      </c>
      <c r="AL17" s="52">
        <v>5.9</v>
      </c>
      <c r="AM17" s="51">
        <v>800</v>
      </c>
      <c r="AN17" s="52">
        <v>4</v>
      </c>
      <c r="AO17" s="51">
        <v>720</v>
      </c>
      <c r="AP17" s="52">
        <v>6.1</v>
      </c>
      <c r="AQ17" s="51">
        <v>280</v>
      </c>
      <c r="AR17" s="52">
        <v>2.8</v>
      </c>
      <c r="AS17" s="51">
        <v>406</v>
      </c>
      <c r="AT17" s="52">
        <v>8.2</v>
      </c>
      <c r="AU17" s="51">
        <v>500</v>
      </c>
      <c r="AV17" s="50">
        <v>9</v>
      </c>
      <c r="AW17" s="50" t="s">
        <v>73</v>
      </c>
      <c r="AX17" s="51">
        <f t="shared" si="23"/>
        <v>1640</v>
      </c>
      <c r="AY17" s="52">
        <f t="shared" si="24"/>
        <v>8.8</v>
      </c>
      <c r="AZ17" s="52">
        <f t="shared" si="25"/>
        <v>1600</v>
      </c>
      <c r="BA17" s="52">
        <f t="shared" si="26"/>
        <v>8</v>
      </c>
      <c r="BB17" s="52">
        <f t="shared" si="27"/>
        <v>-0.800000000000001</v>
      </c>
      <c r="BC17" s="52">
        <f t="shared" si="28"/>
        <v>-9.0909090909091</v>
      </c>
      <c r="BD17" s="51">
        <v>840</v>
      </c>
      <c r="BE17" s="52">
        <v>5</v>
      </c>
      <c r="BF17" s="51">
        <v>800</v>
      </c>
      <c r="BG17" s="52">
        <v>4.3</v>
      </c>
      <c r="BH17" s="50" t="s">
        <v>73</v>
      </c>
      <c r="BI17" s="51">
        <v>800</v>
      </c>
      <c r="BJ17" s="52">
        <v>3.8</v>
      </c>
      <c r="BK17" s="52">
        <v>800</v>
      </c>
      <c r="BL17" s="52">
        <v>3.7</v>
      </c>
      <c r="BM17" s="51">
        <v>2393</v>
      </c>
      <c r="BN17" s="52">
        <v>2500</v>
      </c>
      <c r="BO17" s="51">
        <v>2100</v>
      </c>
      <c r="BP17" s="52">
        <v>283.5</v>
      </c>
      <c r="BQ17" s="51">
        <v>500</v>
      </c>
      <c r="BR17" s="51">
        <v>500</v>
      </c>
      <c r="BS17" s="50" t="s">
        <v>73</v>
      </c>
      <c r="BT17" s="90">
        <v>100</v>
      </c>
      <c r="BU17" s="81">
        <v>95</v>
      </c>
      <c r="BV17" s="52">
        <v>0.7</v>
      </c>
      <c r="BW17" s="52">
        <v>0.5</v>
      </c>
      <c r="BX17" s="75">
        <v>0.2</v>
      </c>
      <c r="BY17" s="52">
        <f t="shared" si="29"/>
        <v>2.9</v>
      </c>
      <c r="BZ17" s="52">
        <v>1.1</v>
      </c>
      <c r="CA17" s="52">
        <v>0.6</v>
      </c>
      <c r="CB17" s="52">
        <v>0.1</v>
      </c>
      <c r="CC17" s="52">
        <v>0.5</v>
      </c>
      <c r="CD17" s="52">
        <v>0.6</v>
      </c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</row>
    <row r="18" s="31" customFormat="1" ht="26" customHeight="1" spans="1:102">
      <c r="A18" s="50" t="s">
        <v>74</v>
      </c>
      <c r="B18" s="51">
        <f t="shared" si="7"/>
        <v>70971</v>
      </c>
      <c r="C18" s="52">
        <f t="shared" si="8"/>
        <v>68500</v>
      </c>
      <c r="D18" s="51">
        <f t="shared" si="9"/>
        <v>50032</v>
      </c>
      <c r="E18" s="52">
        <f t="shared" si="10"/>
        <v>423.3</v>
      </c>
      <c r="F18" s="52">
        <f t="shared" si="11"/>
        <v>47500</v>
      </c>
      <c r="G18" s="48">
        <f t="shared" si="12"/>
        <v>471.2</v>
      </c>
      <c r="H18" s="52">
        <f t="shared" si="13"/>
        <v>47.9</v>
      </c>
      <c r="I18" s="52">
        <f t="shared" si="14"/>
        <v>11.3158516418616</v>
      </c>
      <c r="J18" s="50" t="s">
        <v>74</v>
      </c>
      <c r="K18" s="50">
        <f t="shared" si="15"/>
        <v>42104</v>
      </c>
      <c r="L18" s="50">
        <f t="shared" si="16"/>
        <v>363.7</v>
      </c>
      <c r="M18" s="50">
        <f t="shared" si="17"/>
        <v>40900</v>
      </c>
      <c r="N18" s="50">
        <f t="shared" si="18"/>
        <v>422.5</v>
      </c>
      <c r="O18" s="62">
        <v>40625</v>
      </c>
      <c r="P18" s="63">
        <v>336.6</v>
      </c>
      <c r="Q18" s="68">
        <v>40000</v>
      </c>
      <c r="R18" s="51">
        <v>400</v>
      </c>
      <c r="S18" s="51">
        <v>895</v>
      </c>
      <c r="T18" s="52">
        <v>22.1</v>
      </c>
      <c r="U18" s="51">
        <v>900</v>
      </c>
      <c r="V18" s="50">
        <v>22.5</v>
      </c>
      <c r="W18" s="51">
        <v>584</v>
      </c>
      <c r="X18" s="52">
        <v>5</v>
      </c>
      <c r="Y18" s="51"/>
      <c r="Z18" s="50"/>
      <c r="AA18" s="50" t="s">
        <v>74</v>
      </c>
      <c r="AB18" s="50">
        <f t="shared" si="19"/>
        <v>7234</v>
      </c>
      <c r="AC18" s="52">
        <f t="shared" si="20"/>
        <v>48.1</v>
      </c>
      <c r="AD18" s="51">
        <f t="shared" si="21"/>
        <v>6000</v>
      </c>
      <c r="AE18" s="52">
        <f t="shared" si="22"/>
        <v>37.7</v>
      </c>
      <c r="AF18" s="51">
        <v>579</v>
      </c>
      <c r="AG18" s="52">
        <v>2.9</v>
      </c>
      <c r="AH18" s="51">
        <v>700</v>
      </c>
      <c r="AI18" s="52">
        <v>4.2</v>
      </c>
      <c r="AJ18" s="50" t="s">
        <v>74</v>
      </c>
      <c r="AK18" s="51">
        <v>3481</v>
      </c>
      <c r="AL18" s="52">
        <v>25.7</v>
      </c>
      <c r="AM18" s="51">
        <v>3900</v>
      </c>
      <c r="AN18" s="52">
        <v>19.5</v>
      </c>
      <c r="AO18" s="51">
        <v>3174</v>
      </c>
      <c r="AP18" s="52">
        <v>19.5</v>
      </c>
      <c r="AQ18" s="51">
        <v>1400</v>
      </c>
      <c r="AR18" s="52">
        <v>14</v>
      </c>
      <c r="AS18" s="51">
        <v>694</v>
      </c>
      <c r="AT18" s="52">
        <v>11.5</v>
      </c>
      <c r="AU18" s="51">
        <v>600</v>
      </c>
      <c r="AV18" s="50">
        <v>11</v>
      </c>
      <c r="AW18" s="50" t="s">
        <v>74</v>
      </c>
      <c r="AX18" s="51">
        <f t="shared" si="23"/>
        <v>9736</v>
      </c>
      <c r="AY18" s="52">
        <f t="shared" si="24"/>
        <v>42.7</v>
      </c>
      <c r="AZ18" s="52">
        <f t="shared" si="25"/>
        <v>10000</v>
      </c>
      <c r="BA18" s="52">
        <f t="shared" si="26"/>
        <v>51.3</v>
      </c>
      <c r="BB18" s="52">
        <f t="shared" si="27"/>
        <v>8.59999999999999</v>
      </c>
      <c r="BC18" s="52">
        <f t="shared" si="28"/>
        <v>20.1405152224824</v>
      </c>
      <c r="BD18" s="51">
        <v>7319</v>
      </c>
      <c r="BE18" s="52">
        <v>33</v>
      </c>
      <c r="BF18" s="51">
        <v>7000</v>
      </c>
      <c r="BG18" s="52">
        <v>37.3</v>
      </c>
      <c r="BH18" s="50" t="s">
        <v>74</v>
      </c>
      <c r="BI18" s="51">
        <v>2417</v>
      </c>
      <c r="BJ18" s="52">
        <v>9.7</v>
      </c>
      <c r="BK18" s="52">
        <v>3000</v>
      </c>
      <c r="BL18" s="52">
        <v>14</v>
      </c>
      <c r="BM18" s="51">
        <v>10013</v>
      </c>
      <c r="BN18" s="52">
        <v>10000</v>
      </c>
      <c r="BO18" s="51">
        <v>8700</v>
      </c>
      <c r="BP18" s="52">
        <v>1174.5</v>
      </c>
      <c r="BQ18" s="51">
        <v>1190</v>
      </c>
      <c r="BR18" s="51">
        <v>1000</v>
      </c>
      <c r="BS18" s="50" t="s">
        <v>74</v>
      </c>
      <c r="BT18" s="90">
        <v>100</v>
      </c>
      <c r="BU18" s="81">
        <v>95</v>
      </c>
      <c r="BV18" s="52">
        <v>2</v>
      </c>
      <c r="BW18" s="52">
        <v>0.8</v>
      </c>
      <c r="BX18" s="75">
        <v>0.4</v>
      </c>
      <c r="BY18" s="52">
        <f t="shared" si="29"/>
        <v>9.9</v>
      </c>
      <c r="BZ18" s="52">
        <v>3.2</v>
      </c>
      <c r="CA18" s="52">
        <v>0.9</v>
      </c>
      <c r="CB18" s="52">
        <v>2.2</v>
      </c>
      <c r="CC18" s="52">
        <v>1.6</v>
      </c>
      <c r="CD18" s="52">
        <v>2</v>
      </c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</row>
    <row r="19" s="31" customFormat="1" ht="26" customHeight="1" spans="1:102">
      <c r="A19" s="50" t="s">
        <v>75</v>
      </c>
      <c r="B19" s="51">
        <f t="shared" si="7"/>
        <v>22212</v>
      </c>
      <c r="C19" s="52">
        <f t="shared" si="8"/>
        <v>22700</v>
      </c>
      <c r="D19" s="51">
        <f t="shared" si="9"/>
        <v>13816</v>
      </c>
      <c r="E19" s="52">
        <f t="shared" si="10"/>
        <v>164.9</v>
      </c>
      <c r="F19" s="52">
        <f t="shared" si="11"/>
        <v>11700</v>
      </c>
      <c r="G19" s="48">
        <f t="shared" si="12"/>
        <v>134.1</v>
      </c>
      <c r="H19" s="52">
        <f t="shared" si="13"/>
        <v>-30.8</v>
      </c>
      <c r="I19" s="52">
        <f t="shared" si="14"/>
        <v>-18.677986658581</v>
      </c>
      <c r="J19" s="50" t="s">
        <v>75</v>
      </c>
      <c r="K19" s="50">
        <f t="shared" si="15"/>
        <v>7105</v>
      </c>
      <c r="L19" s="50">
        <f t="shared" si="16"/>
        <v>71.2</v>
      </c>
      <c r="M19" s="50">
        <f t="shared" si="17"/>
        <v>6500</v>
      </c>
      <c r="N19" s="50">
        <f t="shared" si="18"/>
        <v>65</v>
      </c>
      <c r="O19" s="58">
        <v>6496</v>
      </c>
      <c r="P19" s="59">
        <v>66.1</v>
      </c>
      <c r="Q19" s="51">
        <v>6500</v>
      </c>
      <c r="R19" s="51">
        <v>65</v>
      </c>
      <c r="S19" s="51"/>
      <c r="T19" s="52">
        <v>0</v>
      </c>
      <c r="U19" s="51"/>
      <c r="V19" s="50">
        <v>0</v>
      </c>
      <c r="W19" s="51">
        <v>609</v>
      </c>
      <c r="X19" s="52">
        <v>5.1</v>
      </c>
      <c r="Y19" s="51"/>
      <c r="Z19" s="50"/>
      <c r="AA19" s="50" t="s">
        <v>75</v>
      </c>
      <c r="AB19" s="50">
        <f t="shared" si="19"/>
        <v>3045</v>
      </c>
      <c r="AC19" s="52">
        <f t="shared" si="20"/>
        <v>22.3</v>
      </c>
      <c r="AD19" s="51">
        <f t="shared" si="21"/>
        <v>2200</v>
      </c>
      <c r="AE19" s="52">
        <f t="shared" si="22"/>
        <v>14.6</v>
      </c>
      <c r="AF19" s="51">
        <v>1035</v>
      </c>
      <c r="AG19" s="52">
        <v>6.3</v>
      </c>
      <c r="AH19" s="51">
        <v>600</v>
      </c>
      <c r="AI19" s="52">
        <v>3.6</v>
      </c>
      <c r="AJ19" s="50" t="s">
        <v>75</v>
      </c>
      <c r="AK19" s="51">
        <v>988</v>
      </c>
      <c r="AL19" s="52">
        <v>7.4</v>
      </c>
      <c r="AM19" s="51">
        <v>1000</v>
      </c>
      <c r="AN19" s="52">
        <v>5</v>
      </c>
      <c r="AO19" s="51">
        <v>1022</v>
      </c>
      <c r="AP19" s="52">
        <v>8.6</v>
      </c>
      <c r="AQ19" s="51">
        <v>600</v>
      </c>
      <c r="AR19" s="52">
        <v>6</v>
      </c>
      <c r="AS19" s="51">
        <v>3666</v>
      </c>
      <c r="AT19" s="52">
        <v>71.4</v>
      </c>
      <c r="AU19" s="51">
        <v>3000</v>
      </c>
      <c r="AV19" s="50">
        <v>54.5</v>
      </c>
      <c r="AW19" s="50" t="s">
        <v>75</v>
      </c>
      <c r="AX19" s="51">
        <f t="shared" si="23"/>
        <v>2995</v>
      </c>
      <c r="AY19" s="52">
        <f t="shared" si="24"/>
        <v>14.1</v>
      </c>
      <c r="AZ19" s="52">
        <f t="shared" si="25"/>
        <v>3000</v>
      </c>
      <c r="BA19" s="52">
        <f t="shared" si="26"/>
        <v>14</v>
      </c>
      <c r="BB19" s="52">
        <f t="shared" si="27"/>
        <v>-0.0999999999999996</v>
      </c>
      <c r="BC19" s="52">
        <f t="shared" si="28"/>
        <v>-0.709219858156026</v>
      </c>
      <c r="BD19" s="51"/>
      <c r="BE19" s="52">
        <v>0</v>
      </c>
      <c r="BF19" s="51">
        <v>0</v>
      </c>
      <c r="BG19" s="52">
        <v>0</v>
      </c>
      <c r="BH19" s="50" t="s">
        <v>75</v>
      </c>
      <c r="BI19" s="51">
        <v>2995</v>
      </c>
      <c r="BJ19" s="52">
        <v>14.1</v>
      </c>
      <c r="BK19" s="52">
        <v>3000</v>
      </c>
      <c r="BL19" s="52">
        <v>14</v>
      </c>
      <c r="BM19" s="51">
        <v>5401</v>
      </c>
      <c r="BN19" s="52">
        <v>6000</v>
      </c>
      <c r="BO19" s="51">
        <v>5300</v>
      </c>
      <c r="BP19" s="52">
        <v>715.5</v>
      </c>
      <c r="BQ19" s="51"/>
      <c r="BR19" s="51">
        <v>2000</v>
      </c>
      <c r="BS19" s="50" t="s">
        <v>75</v>
      </c>
      <c r="BT19" s="90">
        <v>100</v>
      </c>
      <c r="BU19" s="81">
        <v>95</v>
      </c>
      <c r="BV19" s="52">
        <v>0.7</v>
      </c>
      <c r="BW19" s="52">
        <v>0.7</v>
      </c>
      <c r="BX19" s="75">
        <v>0.15</v>
      </c>
      <c r="BY19" s="52">
        <f t="shared" si="29"/>
        <v>5.9</v>
      </c>
      <c r="BZ19" s="52">
        <v>2.9</v>
      </c>
      <c r="CA19" s="52">
        <v>0.4</v>
      </c>
      <c r="CB19" s="52">
        <v>0.3</v>
      </c>
      <c r="CC19" s="52">
        <v>1.3</v>
      </c>
      <c r="CD19" s="52">
        <v>1</v>
      </c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</row>
    <row r="20" s="31" customFormat="1" ht="26" customHeight="1" spans="1:102">
      <c r="A20" s="50" t="s">
        <v>76</v>
      </c>
      <c r="B20" s="51">
        <f t="shared" si="7"/>
        <v>48180</v>
      </c>
      <c r="C20" s="52">
        <f t="shared" si="8"/>
        <v>49300</v>
      </c>
      <c r="D20" s="51">
        <f t="shared" si="9"/>
        <v>33352</v>
      </c>
      <c r="E20" s="52">
        <f t="shared" si="10"/>
        <v>401.5</v>
      </c>
      <c r="F20" s="52">
        <f t="shared" si="11"/>
        <v>33300</v>
      </c>
      <c r="G20" s="48">
        <f t="shared" si="12"/>
        <v>373.3</v>
      </c>
      <c r="H20" s="52">
        <f t="shared" si="13"/>
        <v>-28.2</v>
      </c>
      <c r="I20" s="52">
        <f t="shared" si="14"/>
        <v>-7.02366127023661</v>
      </c>
      <c r="J20" s="50" t="s">
        <v>76</v>
      </c>
      <c r="K20" s="50">
        <f t="shared" si="15"/>
        <v>25957</v>
      </c>
      <c r="L20" s="50">
        <f t="shared" si="16"/>
        <v>330.6</v>
      </c>
      <c r="M20" s="50">
        <f t="shared" si="17"/>
        <v>26000</v>
      </c>
      <c r="N20" s="50">
        <f t="shared" si="18"/>
        <v>290</v>
      </c>
      <c r="O20" s="58">
        <v>23970</v>
      </c>
      <c r="P20" s="59">
        <v>253.9</v>
      </c>
      <c r="Q20" s="51">
        <v>24000</v>
      </c>
      <c r="R20" s="51">
        <v>240</v>
      </c>
      <c r="S20" s="51">
        <v>1984</v>
      </c>
      <c r="T20" s="52">
        <v>76.7</v>
      </c>
      <c r="U20" s="51">
        <v>2000</v>
      </c>
      <c r="V20" s="50">
        <v>50</v>
      </c>
      <c r="W20" s="51">
        <v>3</v>
      </c>
      <c r="X20" s="52"/>
      <c r="Y20" s="51"/>
      <c r="Z20" s="50"/>
      <c r="AA20" s="50" t="s">
        <v>76</v>
      </c>
      <c r="AB20" s="50">
        <f t="shared" si="19"/>
        <v>6329</v>
      </c>
      <c r="AC20" s="52">
        <f t="shared" si="20"/>
        <v>52.1</v>
      </c>
      <c r="AD20" s="51">
        <f t="shared" si="21"/>
        <v>4300</v>
      </c>
      <c r="AE20" s="52">
        <f t="shared" si="22"/>
        <v>28.8</v>
      </c>
      <c r="AF20" s="51">
        <v>200</v>
      </c>
      <c r="AG20" s="52">
        <v>1.1</v>
      </c>
      <c r="AH20" s="51">
        <v>300</v>
      </c>
      <c r="AI20" s="52">
        <v>1.8</v>
      </c>
      <c r="AJ20" s="50" t="s">
        <v>76</v>
      </c>
      <c r="AK20" s="51">
        <v>2598</v>
      </c>
      <c r="AL20" s="52">
        <v>19.3</v>
      </c>
      <c r="AM20" s="51">
        <v>2600</v>
      </c>
      <c r="AN20" s="52">
        <v>13</v>
      </c>
      <c r="AO20" s="51">
        <v>3531</v>
      </c>
      <c r="AP20" s="52">
        <v>31.7</v>
      </c>
      <c r="AQ20" s="51">
        <v>1400</v>
      </c>
      <c r="AR20" s="52">
        <v>14</v>
      </c>
      <c r="AS20" s="51">
        <v>1066</v>
      </c>
      <c r="AT20" s="52">
        <v>18.8</v>
      </c>
      <c r="AU20" s="51">
        <v>3000</v>
      </c>
      <c r="AV20" s="50">
        <v>54.5</v>
      </c>
      <c r="AW20" s="50" t="s">
        <v>76</v>
      </c>
      <c r="AX20" s="51">
        <f t="shared" si="23"/>
        <v>1520</v>
      </c>
      <c r="AY20" s="52">
        <f t="shared" si="24"/>
        <v>7.6</v>
      </c>
      <c r="AZ20" s="52">
        <f t="shared" si="25"/>
        <v>1500</v>
      </c>
      <c r="BA20" s="52">
        <f t="shared" si="26"/>
        <v>7.3</v>
      </c>
      <c r="BB20" s="52">
        <f t="shared" si="27"/>
        <v>-0.3</v>
      </c>
      <c r="BC20" s="52">
        <f t="shared" si="28"/>
        <v>-3.94736842105263</v>
      </c>
      <c r="BD20" s="51">
        <v>505</v>
      </c>
      <c r="BE20" s="52">
        <v>2.9</v>
      </c>
      <c r="BF20" s="51">
        <v>500</v>
      </c>
      <c r="BG20" s="52">
        <v>2.7</v>
      </c>
      <c r="BH20" s="50" t="s">
        <v>76</v>
      </c>
      <c r="BI20" s="51">
        <v>1015</v>
      </c>
      <c r="BJ20" s="75">
        <v>4.7</v>
      </c>
      <c r="BK20" s="52">
        <v>1000</v>
      </c>
      <c r="BL20" s="52">
        <v>4.6</v>
      </c>
      <c r="BM20" s="51">
        <v>12297</v>
      </c>
      <c r="BN20" s="52">
        <v>13500</v>
      </c>
      <c r="BO20" s="51">
        <v>11500</v>
      </c>
      <c r="BP20" s="52">
        <v>1552.5</v>
      </c>
      <c r="BQ20" s="51">
        <v>1011</v>
      </c>
      <c r="BR20" s="51">
        <v>1000</v>
      </c>
      <c r="BS20" s="50" t="s">
        <v>76</v>
      </c>
      <c r="BT20" s="90">
        <v>100</v>
      </c>
      <c r="BU20" s="81">
        <v>95</v>
      </c>
      <c r="BV20" s="52">
        <v>0.6</v>
      </c>
      <c r="BW20" s="52">
        <v>1</v>
      </c>
      <c r="BX20" s="75">
        <v>0.4</v>
      </c>
      <c r="BY20" s="52">
        <f t="shared" si="29"/>
        <v>9.5</v>
      </c>
      <c r="BZ20" s="52">
        <v>3</v>
      </c>
      <c r="CA20" s="52">
        <v>0.7</v>
      </c>
      <c r="CB20" s="52">
        <v>1.5</v>
      </c>
      <c r="CC20" s="52">
        <v>1.5</v>
      </c>
      <c r="CD20" s="52">
        <v>2.8</v>
      </c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</row>
    <row r="21" spans="36:36">
      <c r="AJ21" s="76"/>
    </row>
    <row r="23" spans="48:48">
      <c r="AV23" s="76"/>
    </row>
    <row r="24" spans="48:48">
      <c r="AV24" s="76"/>
    </row>
    <row r="25" spans="48:48">
      <c r="AV25" s="76"/>
    </row>
    <row r="26" spans="48:48">
      <c r="AV26" s="76"/>
    </row>
    <row r="27" spans="48:48">
      <c r="AV27" s="76"/>
    </row>
    <row r="28" spans="48:48">
      <c r="AV28" s="76"/>
    </row>
    <row r="29" spans="48:48">
      <c r="AV29" s="76"/>
    </row>
    <row r="30" spans="48:48">
      <c r="AV30" s="76"/>
    </row>
    <row r="31" spans="48:48">
      <c r="AV31" s="76"/>
    </row>
    <row r="32" spans="48:48">
      <c r="AV32" s="76"/>
    </row>
    <row r="33" spans="48:48">
      <c r="AV33" s="76"/>
    </row>
    <row r="34" spans="48:48">
      <c r="AV34" s="76"/>
    </row>
  </sheetData>
  <mergeCells count="26">
    <mergeCell ref="B5:C5"/>
    <mergeCell ref="K5:N5"/>
    <mergeCell ref="O5:R5"/>
    <mergeCell ref="S5:V5"/>
    <mergeCell ref="W5:Z5"/>
    <mergeCell ref="BM5:BP5"/>
    <mergeCell ref="BQ5:BR5"/>
    <mergeCell ref="BZ5:CD5"/>
    <mergeCell ref="D6:E6"/>
    <mergeCell ref="F6:I6"/>
    <mergeCell ref="AZ6:BC6"/>
    <mergeCell ref="BI6:BL6"/>
    <mergeCell ref="BO6:BP6"/>
    <mergeCell ref="BD7:BE7"/>
    <mergeCell ref="BF7:BG7"/>
    <mergeCell ref="BO7:BP7"/>
    <mergeCell ref="BM6:BM8"/>
    <mergeCell ref="BN6:BN8"/>
    <mergeCell ref="BQ6:BQ8"/>
    <mergeCell ref="BR6:BR8"/>
    <mergeCell ref="BT5:BT8"/>
    <mergeCell ref="BU5:BU8"/>
    <mergeCell ref="BV5:BV8"/>
    <mergeCell ref="BW5:BW8"/>
    <mergeCell ref="BX5:BX8"/>
    <mergeCell ref="BY5:BY8"/>
  </mergeCells>
  <pageMargins left="0.708333333333333" right="0.66875" top="0.786805555555556" bottom="0.314583333333333" header="0.5" footer="0.314583333333333"/>
  <pageSetup paperSize="9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E25" sqref="E25"/>
    </sheetView>
  </sheetViews>
  <sheetFormatPr defaultColWidth="9" defaultRowHeight="12"/>
  <cols>
    <col min="1" max="7" width="18.7142857142857" style="1" customWidth="1"/>
    <col min="8" max="8" width="14.8571428571429" style="1" customWidth="1"/>
    <col min="9" max="14" width="20.7142857142857" style="1" customWidth="1"/>
    <col min="15" max="16384" width="9" style="1"/>
  </cols>
  <sheetData>
    <row r="1" ht="27" spans="2:15">
      <c r="B1" s="2" t="s">
        <v>77</v>
      </c>
      <c r="C1" s="3"/>
      <c r="D1" s="3"/>
      <c r="E1" s="3"/>
      <c r="G1" s="3"/>
      <c r="H1" s="4"/>
      <c r="I1" s="19" t="s">
        <v>78</v>
      </c>
      <c r="J1" s="20"/>
      <c r="K1" s="20"/>
      <c r="L1" s="20"/>
      <c r="M1" s="20"/>
      <c r="O1" s="20"/>
    </row>
    <row r="2" ht="22.5" spans="4:21">
      <c r="D2" s="4"/>
      <c r="E2" s="4"/>
      <c r="F2" s="4"/>
      <c r="G2" s="4"/>
      <c r="T2" s="5"/>
      <c r="U2" s="5"/>
    </row>
    <row r="3" ht="24" customHeight="1" spans="1:14">
      <c r="A3" s="5"/>
      <c r="B3" s="5"/>
      <c r="C3" s="5"/>
      <c r="D3" s="5"/>
      <c r="E3" s="5"/>
      <c r="F3" s="5" t="s">
        <v>79</v>
      </c>
      <c r="G3" s="5" t="s">
        <v>80</v>
      </c>
      <c r="I3" s="5"/>
      <c r="J3" s="5"/>
      <c r="K3" s="5"/>
      <c r="L3" s="5" t="s">
        <v>81</v>
      </c>
      <c r="N3" s="5" t="s">
        <v>82</v>
      </c>
    </row>
    <row r="4" ht="30" customHeight="1" spans="1:14">
      <c r="A4" s="6" t="s">
        <v>11</v>
      </c>
      <c r="B4" s="7" t="s">
        <v>83</v>
      </c>
      <c r="C4" s="8" t="s">
        <v>84</v>
      </c>
      <c r="D4" s="9"/>
      <c r="E4" s="9"/>
      <c r="F4" s="9"/>
      <c r="G4" s="10"/>
      <c r="H4" s="6" t="s">
        <v>11</v>
      </c>
      <c r="I4" s="6" t="s">
        <v>85</v>
      </c>
      <c r="J4" s="21" t="s">
        <v>86</v>
      </c>
      <c r="K4" s="22" t="s">
        <v>34</v>
      </c>
      <c r="L4" s="22"/>
      <c r="M4" s="23" t="s">
        <v>87</v>
      </c>
      <c r="N4" s="24"/>
    </row>
    <row r="5" ht="30" customHeight="1" spans="1:14">
      <c r="A5" s="11"/>
      <c r="B5" s="12"/>
      <c r="C5" s="13" t="s">
        <v>88</v>
      </c>
      <c r="D5" s="14" t="s">
        <v>89</v>
      </c>
      <c r="E5" s="13" t="s">
        <v>87</v>
      </c>
      <c r="F5" s="13" t="s">
        <v>90</v>
      </c>
      <c r="G5" s="13" t="s">
        <v>91</v>
      </c>
      <c r="H5" s="11"/>
      <c r="I5" s="25"/>
      <c r="J5" s="25"/>
      <c r="K5" s="26" t="s">
        <v>92</v>
      </c>
      <c r="L5" s="26" t="s">
        <v>93</v>
      </c>
      <c r="M5" s="27"/>
      <c r="N5" s="15"/>
    </row>
    <row r="6" ht="30" customHeight="1" spans="1:14">
      <c r="A6" s="11" t="s">
        <v>54</v>
      </c>
      <c r="B6" s="15"/>
      <c r="C6" s="16"/>
      <c r="D6" s="14"/>
      <c r="E6" s="16"/>
      <c r="F6" s="16"/>
      <c r="G6" s="16"/>
      <c r="H6" s="17" t="s">
        <v>54</v>
      </c>
      <c r="I6" s="28" t="s">
        <v>48</v>
      </c>
      <c r="J6" s="28" t="s">
        <v>49</v>
      </c>
      <c r="K6" s="29" t="s">
        <v>94</v>
      </c>
      <c r="L6" s="30" t="s">
        <v>95</v>
      </c>
      <c r="M6" s="28" t="s">
        <v>49</v>
      </c>
      <c r="N6" s="30" t="s">
        <v>96</v>
      </c>
    </row>
    <row r="7" ht="25" customHeight="1" spans="1:14">
      <c r="A7" s="13" t="s">
        <v>65</v>
      </c>
      <c r="B7" s="18">
        <f t="shared" ref="B7:G7" si="0">B8+B9+B10+B11+B12+B13+B14+B15+B16+B17+B18</f>
        <v>280000</v>
      </c>
      <c r="C7" s="18">
        <f t="shared" si="0"/>
        <v>10000</v>
      </c>
      <c r="D7" s="18">
        <f t="shared" si="0"/>
        <v>3000</v>
      </c>
      <c r="E7" s="18">
        <f t="shared" si="0"/>
        <v>85000</v>
      </c>
      <c r="F7" s="18">
        <f t="shared" si="0"/>
        <v>120000</v>
      </c>
      <c r="G7" s="18">
        <f t="shared" si="0"/>
        <v>65000</v>
      </c>
      <c r="H7" s="13" t="s">
        <v>65</v>
      </c>
      <c r="I7" s="18">
        <f t="shared" ref="I7:N7" si="1">I8+I9+I10+I11+I12+I13+I14+I15+I16+I17+I18</f>
        <v>35000</v>
      </c>
      <c r="J7" s="18">
        <f t="shared" si="1"/>
        <v>5000</v>
      </c>
      <c r="K7" s="18">
        <v>350</v>
      </c>
      <c r="L7" s="18">
        <v>800</v>
      </c>
      <c r="M7" s="18">
        <f t="shared" si="1"/>
        <v>30000</v>
      </c>
      <c r="N7" s="18">
        <v>3000</v>
      </c>
    </row>
    <row r="8" ht="25" customHeight="1" spans="1:14">
      <c r="A8" s="13" t="s">
        <v>66</v>
      </c>
      <c r="B8" s="18">
        <f>C8+E8+F8+G8</f>
        <v>4000</v>
      </c>
      <c r="C8" s="18"/>
      <c r="D8" s="13"/>
      <c r="E8" s="18">
        <v>2500</v>
      </c>
      <c r="F8" s="18">
        <v>1000</v>
      </c>
      <c r="G8" s="18">
        <v>500</v>
      </c>
      <c r="H8" s="13" t="s">
        <v>66</v>
      </c>
      <c r="I8" s="18">
        <f>J8+M8</f>
        <v>500</v>
      </c>
      <c r="J8" s="13"/>
      <c r="K8" s="13"/>
      <c r="L8" s="18"/>
      <c r="M8" s="18">
        <v>500</v>
      </c>
      <c r="N8" s="13">
        <v>3000</v>
      </c>
    </row>
    <row r="9" ht="25" customHeight="1" spans="1:14">
      <c r="A9" s="13" t="s">
        <v>67</v>
      </c>
      <c r="B9" s="18">
        <f t="shared" ref="B9:B18" si="2">C9+E9+F9+G9</f>
        <v>97600</v>
      </c>
      <c r="C9" s="18">
        <v>100</v>
      </c>
      <c r="D9" s="13"/>
      <c r="E9" s="18">
        <v>61000</v>
      </c>
      <c r="F9" s="18">
        <v>26500</v>
      </c>
      <c r="G9" s="18">
        <v>10000</v>
      </c>
      <c r="H9" s="13" t="s">
        <v>67</v>
      </c>
      <c r="I9" s="18">
        <f t="shared" ref="I9:I18" si="3">J9+M9</f>
        <v>21000</v>
      </c>
      <c r="J9" s="13"/>
      <c r="K9" s="13">
        <v>350</v>
      </c>
      <c r="L9" s="18">
        <v>800</v>
      </c>
      <c r="M9" s="18">
        <v>21000</v>
      </c>
      <c r="N9" s="13">
        <v>3000</v>
      </c>
    </row>
    <row r="10" ht="25" customHeight="1" spans="1:14">
      <c r="A10" s="13" t="s">
        <v>68</v>
      </c>
      <c r="B10" s="18">
        <f t="shared" si="2"/>
        <v>46200</v>
      </c>
      <c r="C10" s="18">
        <v>200</v>
      </c>
      <c r="D10" s="13">
        <v>100</v>
      </c>
      <c r="E10" s="18">
        <v>9000</v>
      </c>
      <c r="F10" s="18">
        <v>31000</v>
      </c>
      <c r="G10" s="18">
        <v>6000</v>
      </c>
      <c r="H10" s="13" t="s">
        <v>68</v>
      </c>
      <c r="I10" s="18">
        <f t="shared" si="3"/>
        <v>5550</v>
      </c>
      <c r="J10" s="13">
        <v>50</v>
      </c>
      <c r="K10" s="13">
        <v>350</v>
      </c>
      <c r="L10" s="18">
        <v>800</v>
      </c>
      <c r="M10" s="18">
        <v>5500</v>
      </c>
      <c r="N10" s="13">
        <v>3000</v>
      </c>
    </row>
    <row r="11" ht="25" customHeight="1" spans="1:14">
      <c r="A11" s="13" t="s">
        <v>69</v>
      </c>
      <c r="B11" s="18">
        <f t="shared" si="2"/>
        <v>27000</v>
      </c>
      <c r="C11" s="18">
        <v>1000</v>
      </c>
      <c r="D11" s="13">
        <v>300</v>
      </c>
      <c r="E11" s="18">
        <v>4000</v>
      </c>
      <c r="F11" s="18">
        <v>7000</v>
      </c>
      <c r="G11" s="18">
        <v>15000</v>
      </c>
      <c r="H11" s="13" t="s">
        <v>69</v>
      </c>
      <c r="I11" s="18">
        <f t="shared" si="3"/>
        <v>2100</v>
      </c>
      <c r="J11" s="13">
        <v>600</v>
      </c>
      <c r="K11" s="13">
        <v>350</v>
      </c>
      <c r="L11" s="18">
        <v>800</v>
      </c>
      <c r="M11" s="18">
        <v>1500</v>
      </c>
      <c r="N11" s="13">
        <v>3000</v>
      </c>
    </row>
    <row r="12" s="1" customFormat="1" ht="25" customHeight="1" spans="1:14">
      <c r="A12" s="13" t="s">
        <v>70</v>
      </c>
      <c r="B12" s="18">
        <f t="shared" si="2"/>
        <v>7700</v>
      </c>
      <c r="C12" s="18">
        <v>300</v>
      </c>
      <c r="D12" s="13">
        <v>100</v>
      </c>
      <c r="E12" s="18">
        <v>300</v>
      </c>
      <c r="F12" s="18">
        <v>4100</v>
      </c>
      <c r="G12" s="18">
        <v>3000</v>
      </c>
      <c r="H12" s="13" t="s">
        <v>70</v>
      </c>
      <c r="I12" s="18">
        <f t="shared" si="3"/>
        <v>150</v>
      </c>
      <c r="J12" s="13">
        <v>150</v>
      </c>
      <c r="K12" s="13">
        <v>350</v>
      </c>
      <c r="L12" s="18">
        <v>800</v>
      </c>
      <c r="M12" s="18"/>
      <c r="N12" s="13"/>
    </row>
    <row r="13" ht="25" customHeight="1" spans="1:14">
      <c r="A13" s="13" t="s">
        <v>71</v>
      </c>
      <c r="B13" s="18">
        <f t="shared" si="2"/>
        <v>6000</v>
      </c>
      <c r="C13" s="18">
        <v>2500</v>
      </c>
      <c r="D13" s="13">
        <v>900</v>
      </c>
      <c r="E13" s="18">
        <v>600</v>
      </c>
      <c r="F13" s="18">
        <v>2400</v>
      </c>
      <c r="G13" s="18">
        <v>500</v>
      </c>
      <c r="H13" s="13" t="s">
        <v>71</v>
      </c>
      <c r="I13" s="18">
        <f t="shared" si="3"/>
        <v>1300</v>
      </c>
      <c r="J13" s="13">
        <v>1300</v>
      </c>
      <c r="K13" s="13">
        <v>350</v>
      </c>
      <c r="L13" s="18">
        <v>800</v>
      </c>
      <c r="M13" s="18"/>
      <c r="N13" s="13"/>
    </row>
    <row r="14" ht="25" customHeight="1" spans="1:14">
      <c r="A14" s="13" t="s">
        <v>72</v>
      </c>
      <c r="B14" s="18">
        <f t="shared" si="2"/>
        <v>19000</v>
      </c>
      <c r="C14" s="18">
        <v>500</v>
      </c>
      <c r="D14" s="13">
        <v>100</v>
      </c>
      <c r="E14" s="18">
        <v>500</v>
      </c>
      <c r="F14" s="18">
        <v>16000</v>
      </c>
      <c r="G14" s="18">
        <v>2000</v>
      </c>
      <c r="H14" s="13" t="s">
        <v>72</v>
      </c>
      <c r="I14" s="18">
        <f t="shared" si="3"/>
        <v>200</v>
      </c>
      <c r="J14" s="13">
        <v>200</v>
      </c>
      <c r="K14" s="13">
        <v>350</v>
      </c>
      <c r="L14" s="18">
        <v>800</v>
      </c>
      <c r="M14" s="18"/>
      <c r="N14" s="13"/>
    </row>
    <row r="15" ht="25" customHeight="1" spans="1:14">
      <c r="A15" s="13" t="s">
        <v>73</v>
      </c>
      <c r="B15" s="18">
        <f t="shared" si="2"/>
        <v>6000</v>
      </c>
      <c r="C15" s="18">
        <v>2500</v>
      </c>
      <c r="D15" s="13">
        <v>600</v>
      </c>
      <c r="E15" s="18">
        <v>500</v>
      </c>
      <c r="F15" s="18">
        <v>2500</v>
      </c>
      <c r="G15" s="18">
        <v>500</v>
      </c>
      <c r="H15" s="13" t="s">
        <v>73</v>
      </c>
      <c r="I15" s="18">
        <f t="shared" si="3"/>
        <v>1300</v>
      </c>
      <c r="J15" s="13">
        <v>1300</v>
      </c>
      <c r="K15" s="13">
        <v>350</v>
      </c>
      <c r="L15" s="18">
        <v>800</v>
      </c>
      <c r="M15" s="18"/>
      <c r="N15" s="13"/>
    </row>
    <row r="16" ht="25" customHeight="1" spans="1:14">
      <c r="A16" s="13" t="s">
        <v>74</v>
      </c>
      <c r="B16" s="18">
        <f t="shared" si="2"/>
        <v>22500</v>
      </c>
      <c r="C16" s="18">
        <v>900</v>
      </c>
      <c r="D16" s="13">
        <v>260</v>
      </c>
      <c r="E16" s="18">
        <v>600</v>
      </c>
      <c r="F16" s="18">
        <v>10000</v>
      </c>
      <c r="G16" s="18">
        <v>11000</v>
      </c>
      <c r="H16" s="13" t="s">
        <v>74</v>
      </c>
      <c r="I16" s="18">
        <f t="shared" si="3"/>
        <v>500</v>
      </c>
      <c r="J16" s="13">
        <v>500</v>
      </c>
      <c r="K16" s="13">
        <v>350</v>
      </c>
      <c r="L16" s="18">
        <v>800</v>
      </c>
      <c r="M16" s="18"/>
      <c r="N16" s="13"/>
    </row>
    <row r="17" ht="25" customHeight="1" spans="1:14">
      <c r="A17" s="13" t="s">
        <v>75</v>
      </c>
      <c r="B17" s="18">
        <f t="shared" si="2"/>
        <v>15000</v>
      </c>
      <c r="C17" s="18"/>
      <c r="D17" s="13"/>
      <c r="E17" s="18">
        <v>3000</v>
      </c>
      <c r="F17" s="18">
        <v>6000</v>
      </c>
      <c r="G17" s="18">
        <v>6000</v>
      </c>
      <c r="H17" s="13" t="s">
        <v>75</v>
      </c>
      <c r="I17" s="18">
        <f t="shared" si="3"/>
        <v>1000</v>
      </c>
      <c r="J17" s="13"/>
      <c r="K17" s="13"/>
      <c r="L17" s="18"/>
      <c r="M17" s="18">
        <v>1000</v>
      </c>
      <c r="N17" s="13">
        <v>3000</v>
      </c>
    </row>
    <row r="18" ht="25" customHeight="1" spans="1:14">
      <c r="A18" s="13" t="s">
        <v>76</v>
      </c>
      <c r="B18" s="18">
        <f t="shared" si="2"/>
        <v>29000</v>
      </c>
      <c r="C18" s="18">
        <v>2000</v>
      </c>
      <c r="D18" s="13">
        <v>640</v>
      </c>
      <c r="E18" s="18">
        <v>3000</v>
      </c>
      <c r="F18" s="18">
        <v>13500</v>
      </c>
      <c r="G18" s="18">
        <v>10500</v>
      </c>
      <c r="H18" s="13" t="s">
        <v>76</v>
      </c>
      <c r="I18" s="18">
        <f t="shared" si="3"/>
        <v>1400</v>
      </c>
      <c r="J18" s="13">
        <v>900</v>
      </c>
      <c r="K18" s="13">
        <v>350</v>
      </c>
      <c r="L18" s="18">
        <v>800</v>
      </c>
      <c r="M18" s="18">
        <v>500</v>
      </c>
      <c r="N18" s="13">
        <v>3000</v>
      </c>
    </row>
  </sheetData>
  <mergeCells count="9">
    <mergeCell ref="C4:G4"/>
    <mergeCell ref="K4:L4"/>
    <mergeCell ref="B4:B6"/>
    <mergeCell ref="C5:C6"/>
    <mergeCell ref="D5:D6"/>
    <mergeCell ref="E5:E6"/>
    <mergeCell ref="F5:F6"/>
    <mergeCell ref="G5:G6"/>
    <mergeCell ref="M4:N5"/>
  </mergeCells>
  <pageMargins left="1.0625" right="0.708333333333333" top="0.944444444444444" bottom="0.472222222222222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小春作物</vt:lpstr>
      <vt:lpstr>冬农作物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Billgates</dc:creator>
  <cp:lastModifiedBy>范云环</cp:lastModifiedBy>
  <cp:revision>1</cp:revision>
  <dcterms:created xsi:type="dcterms:W3CDTF">2006-08-09T00:10:00Z</dcterms:created>
  <cp:lastPrinted>2020-10-12T08:15:00Z</cp:lastPrinted>
  <dcterms:modified xsi:type="dcterms:W3CDTF">2021-10-21T23:49:59Z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